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T:\6. Zajednički poslovi\2024_Tehnički sektor - Povjerenstvo_Odjel Graditeljstva\01_Ugovaranje velikih popravaka\02_Natječaji\Rudolfa Matza 1,3,5,7,9,11,13_ravni krov\"/>
    </mc:Choice>
  </mc:AlternateContent>
  <xr:revisionPtr revIDLastSave="0" documentId="8_{904BA4C6-7EAF-45F0-BE42-4B2EA0B51EAC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Rudolfa Matza 1,3,5" sheetId="1" r:id="rId1"/>
    <sheet name="Rudolfa Matza 7" sheetId="2" r:id="rId2"/>
    <sheet name="Rudolfa Matza 9,11,13" sheetId="3" r:id="rId3"/>
  </sheets>
  <definedNames>
    <definedName name="_Order1" hidden="1">255</definedName>
    <definedName name="anscount" hidden="1">1</definedName>
    <definedName name="_xlnm.Print_Titles" localSheetId="0">'Rudolfa Matza 1,3,5'!$1:$1</definedName>
    <definedName name="_xlnm.Print_Titles" localSheetId="1">'Rudolfa Matza 7'!$1:$1</definedName>
    <definedName name="_xlnm.Print_Titles" localSheetId="2">'Rudolfa Matza 9,11,13'!$1:$1</definedName>
    <definedName name="_xlnm.Print_Area" localSheetId="0">'Rudolfa Matza 1,3,5'!$A$1:$F$57</definedName>
    <definedName name="_xlnm.Print_Area" localSheetId="1">'Rudolfa Matza 7'!$A$1:$F$51</definedName>
    <definedName name="_xlnm.Print_Area" localSheetId="2">'Rudolfa Matza 9,11,13'!$A$1:$F$60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3" l="1"/>
  <c r="D56" i="3"/>
  <c r="D55" i="3"/>
  <c r="F55" i="3" s="1"/>
  <c r="D54" i="3"/>
  <c r="F54" i="3" s="1"/>
  <c r="D27" i="3"/>
  <c r="F27" i="3" s="1"/>
  <c r="D24" i="3"/>
  <c r="F24" i="3" s="1"/>
  <c r="D11" i="3"/>
  <c r="D10" i="3"/>
  <c r="F10" i="3" s="1"/>
  <c r="D9" i="3"/>
  <c r="F9" i="3" s="1"/>
  <c r="F56" i="3"/>
  <c r="D46" i="3"/>
  <c r="F46" i="3" s="1"/>
  <c r="F43" i="3"/>
  <c r="F42" i="3"/>
  <c r="F39" i="3"/>
  <c r="D36" i="3"/>
  <c r="F36" i="3" s="1"/>
  <c r="F33" i="3"/>
  <c r="F30" i="3"/>
  <c r="F21" i="3"/>
  <c r="D21" i="3"/>
  <c r="F20" i="3"/>
  <c r="F17" i="3"/>
  <c r="F14" i="3"/>
  <c r="F11" i="3"/>
  <c r="F6" i="3"/>
  <c r="D53" i="1"/>
  <c r="D52" i="1"/>
  <c r="F52" i="1" s="1"/>
  <c r="F53" i="1"/>
  <c r="D51" i="1"/>
  <c r="F51" i="1" s="1"/>
  <c r="D47" i="2"/>
  <c r="D38" i="2"/>
  <c r="D36" i="1"/>
  <c r="D29" i="2"/>
  <c r="D26" i="2"/>
  <c r="F26" i="2" s="1"/>
  <c r="D23" i="2"/>
  <c r="D13" i="2"/>
  <c r="F13" i="2" s="1"/>
  <c r="D10" i="2"/>
  <c r="F10" i="2" s="1"/>
  <c r="D9" i="2"/>
  <c r="F12" i="2"/>
  <c r="F47" i="2"/>
  <c r="F44" i="2"/>
  <c r="F41" i="2"/>
  <c r="F38" i="2"/>
  <c r="F35" i="2"/>
  <c r="F32" i="2"/>
  <c r="F29" i="2"/>
  <c r="F23" i="2"/>
  <c r="F22" i="2"/>
  <c r="F19" i="2"/>
  <c r="F16" i="2"/>
  <c r="F11" i="2"/>
  <c r="F9" i="2"/>
  <c r="F6" i="2"/>
  <c r="D46" i="1"/>
  <c r="F46" i="1" s="1"/>
  <c r="D9" i="1"/>
  <c r="F9" i="1" s="1"/>
  <c r="D10" i="1"/>
  <c r="F10" i="1" s="1"/>
  <c r="D11" i="1"/>
  <c r="F11" i="1" s="1"/>
  <c r="F43" i="1"/>
  <c r="F42" i="1"/>
  <c r="D21" i="1"/>
  <c r="F21" i="1" s="1"/>
  <c r="D27" i="1"/>
  <c r="D24" i="1"/>
  <c r="F58" i="3" l="1"/>
  <c r="F49" i="2"/>
  <c r="F39" i="1"/>
  <c r="F36" i="1"/>
  <c r="F33" i="1"/>
  <c r="F30" i="1"/>
  <c r="F27" i="1"/>
  <c r="F24" i="1"/>
  <c r="F20" i="1"/>
  <c r="F17" i="1"/>
  <c r="F14" i="1"/>
  <c r="F6" i="1"/>
  <c r="F59" i="3" l="1"/>
  <c r="F60" i="3" s="1"/>
  <c r="F50" i="2"/>
  <c r="F51" i="2" s="1"/>
  <c r="F55" i="1"/>
  <c r="F56" i="1" l="1"/>
  <c r="F57" i="1" s="1"/>
</calcChain>
</file>

<file path=xl/sharedStrings.xml><?xml version="1.0" encoding="utf-8"?>
<sst xmlns="http://schemas.openxmlformats.org/spreadsheetml/2006/main" count="200" uniqueCount="64">
  <si>
    <t>R.br.</t>
  </si>
  <si>
    <t>Opis</t>
  </si>
  <si>
    <t>J.mj.</t>
  </si>
  <si>
    <t>Količina</t>
  </si>
  <si>
    <t>Jed. cijena
(bez PDV-a)</t>
  </si>
  <si>
    <t>Ukupno 
(bez PDV-a)</t>
  </si>
  <si>
    <t>1.</t>
  </si>
  <si>
    <r>
      <t>m</t>
    </r>
    <r>
      <rPr>
        <vertAlign val="superscript"/>
        <sz val="11"/>
        <rFont val="Arial"/>
        <family val="2"/>
      </rPr>
      <t>2</t>
    </r>
  </si>
  <si>
    <t>2.</t>
  </si>
  <si>
    <t>3.</t>
  </si>
  <si>
    <t>4.</t>
  </si>
  <si>
    <t>Dobava i postava 500 G. geotekstila. Obračun po m2 razvijene površine.</t>
  </si>
  <si>
    <t>5.</t>
  </si>
  <si>
    <r>
      <t xml:space="preserve">Dobava i postavljanje </t>
    </r>
    <r>
      <rPr>
        <b/>
        <u/>
        <sz val="11"/>
        <rFont val="Arial"/>
        <family val="2"/>
      </rPr>
      <t xml:space="preserve">horizontalne </t>
    </r>
    <r>
      <rPr>
        <sz val="11"/>
        <rFont val="Arial"/>
        <family val="2"/>
      </rPr>
      <t xml:space="preserve"> jednoslojne hidroizolacijske membrane na bazi TPO-a 1.5mm, armirane poliesterskim pletivom, energetski učinkovite reflektirajuće standardne sive boje, otporne na UV zrake, mikroorganizme i korijenje.
Rubovi membrana se međusobno preklapaju i zavaruju vrućim zrakom kako bi se postigao potpuno homogen spoj. Obračun po m2 razvijene površine hidroizolacije.</t>
    </r>
  </si>
  <si>
    <t>6.</t>
  </si>
  <si>
    <t>m'</t>
  </si>
  <si>
    <t>7.</t>
  </si>
  <si>
    <t>Dobava i postava TPO kaširanih lajsni. R.Š. 6cm zajedno sa brtvljenjem i kitanjem. Obračun se vrši po m' izvedenih radova.</t>
  </si>
  <si>
    <t>8.</t>
  </si>
  <si>
    <t>Dobava i postava sifona  Fi 110. Obračun po ugrađenom komadu.</t>
  </si>
  <si>
    <t>kom</t>
  </si>
  <si>
    <t>9.</t>
  </si>
  <si>
    <t>Dobava i postava odzračnika Fi 75. Obračun po ugrađenom komadu.</t>
  </si>
  <si>
    <t>10.</t>
  </si>
  <si>
    <t>11.</t>
  </si>
  <si>
    <t>12.</t>
  </si>
  <si>
    <t>Rudolfa Matza 1, 3 i 5</t>
  </si>
  <si>
    <t>Uklanjanje šljunka te vraćanje nakon izvedbe hidroizolacijske membrane.</t>
  </si>
  <si>
    <t>Dobava i postava toplinske izolacije od EPS-a debljine 7 cm.</t>
  </si>
  <si>
    <t>Dobava i postava TPO vertikalne hidroizolacije na instalacijskim kanalima, kućicama izlaza na krov, te parapetima na rubu krova. Obračun se vrši po m' izvedenih radova. Visina 30 cm. U cijeni zarezivanje postojeće fasade.</t>
  </si>
  <si>
    <t>Dobava i postava rubnog okapnog lima na kućicama izlaza na krov. Obračun se vrši po m' izvedenih radova.</t>
  </si>
  <si>
    <t>osnovni krov</t>
  </si>
  <si>
    <t>kućice izlaza na krov</t>
  </si>
  <si>
    <t>Uklanjanje postojećeg PU kita te ponovno kitanje PU kitom oko vratašca za dimnjak.</t>
  </si>
  <si>
    <t>Uklanjanje postojećeg PU kita te ponovno kitanje PU kitom oko odzračnih rešetki.</t>
  </si>
  <si>
    <t>veće rešetke</t>
  </si>
  <si>
    <t>manje rešetke</t>
  </si>
  <si>
    <t>rubni parapeti - RŠ 51 cm</t>
  </si>
  <si>
    <t>rubni parapeti u širini kućica izlaza na krov - RŠ 69 cm</t>
  </si>
  <si>
    <t>instalacijski kanali - RŠ 105 cm</t>
  </si>
  <si>
    <t>13.</t>
  </si>
  <si>
    <t>Uklanjanje postojećeg PU kita te ponovno kitanje PU kitom vrata izlaza na krov.</t>
  </si>
  <si>
    <t>UKUPNO BEZ PDV-a:</t>
  </si>
  <si>
    <t>PDV:</t>
  </si>
  <si>
    <t>SVEKUPNO S PDV-om:</t>
  </si>
  <si>
    <t>Demontaža postojećih okapnih limova te dobava i ugradnja novih okapnih limova. U cijeni odvoz demontiranih limova.</t>
  </si>
  <si>
    <t>Rudolfa Matza 7</t>
  </si>
  <si>
    <t>rubni parapeti - RŠ 50 cm</t>
  </si>
  <si>
    <t>rubni parapeti u širini kućica izlaza na krov - RŠ 66 cm</t>
  </si>
  <si>
    <t>instalacijski kanali - RŠ 92 cm</t>
  </si>
  <si>
    <t>instalacijski kanali - RŠ 82 cm</t>
  </si>
  <si>
    <t>rubni parapeti na spoju sa susjednim objektima - RŠ 31 cm</t>
  </si>
  <si>
    <t>ALTERNATIVNO:</t>
  </si>
  <si>
    <t>Dobava i postava TPO vertikalne hidroizolacije na instalacijskim kanalima, kućicama izlaza na krov, te parapetima na rubu krova. Obračun se vrši po m' izvedenih radova. Visina 30 cm. U cijeni zarezivanje postojeće fasade. Bez sanacije fasade na dijelu obrade membranom.</t>
  </si>
  <si>
    <r>
      <t xml:space="preserve">Demontaža gromobranskih traka te obrada parapeta i instalacijskih kanala na parapetima hidroizolacijskom membranom na bazi TPO-a punom visinom od 78+20 cm. U cijeni pričvršćenje ruba membrane ispod okapnih lajsni putem TPO kaširanih lajsni širine 6 cm uključujući brtvljenje PU kitom.
</t>
    </r>
    <r>
      <rPr>
        <b/>
        <sz val="11"/>
        <rFont val="Arial"/>
        <family val="2"/>
      </rPr>
      <t>NAPOMENA:
Ponovna montaža gromobranskih traka na postojeći način nije moguća zbog bušenja TPO membrane. Novi način pričvršćenja u obvezi električara kojeg treba angažirati investitor a sve u svrhu zadovoljavanja potrebnog otpora uzemljenja gromobrana.</t>
    </r>
  </si>
  <si>
    <t>puna visina</t>
  </si>
  <si>
    <t>umanjenje za količinu prema stavci 6</t>
  </si>
  <si>
    <t>umanjenje za količinu prema stavci 7</t>
  </si>
  <si>
    <t>Rudolfa Matza 9, 11 i 13</t>
  </si>
  <si>
    <t>rubni parapeti u širini kućica izlaza na krov - RŠ 65 cm</t>
  </si>
  <si>
    <t>instalacijski kanali - RŠ 112 cm</t>
  </si>
  <si>
    <t>Dobava i postava TPO kaširanih lajsni RŠ 6cm na instalacijskim kanalima, kućicama izlaza na krov, te parapetima na rubu krova zajedno sa brtvljenjem i kitanjem. Obračun se vrši po m' izvedenih radova.</t>
  </si>
  <si>
    <t>14.</t>
  </si>
  <si>
    <t>Obrada postojećih odzraka hidroizolacijskom TPO membranom.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</si>
</sst>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-* #,##0.00\ _k_n_-;\-* #,##0.00\ _k_n_-;_-* &quot;-&quot;??\ _k_n_-;_-@"/>
  </numFmts>
  <fonts count="14">
    <font>
      <sz val="11"/>
      <color rgb="FF000000"/>
      <name val="Calibri"/>
    </font>
    <font>
      <b/>
      <sz val="11"/>
      <name val="Arial"/>
      <family val="2"/>
      <charset val="238"/>
    </font>
    <font>
      <b/>
      <sz val="11"/>
      <name val="Calibri"/>
      <family val="2"/>
      <charset val="238"/>
    </font>
    <font>
      <sz val="10"/>
      <name val="Arimo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  <charset val="238"/>
    </font>
    <font>
      <sz val="11"/>
      <color rgb="FF000000"/>
      <name val="Arial"/>
    </font>
    <font>
      <b/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Calibri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horizontal="right"/>
    </xf>
    <xf numFmtId="164" fontId="6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1" fillId="0" borderId="0" xfId="0" applyFont="1"/>
    <xf numFmtId="165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/>
    <xf numFmtId="4" fontId="12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vertical="top"/>
    </xf>
    <xf numFmtId="4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right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/>
    </xf>
    <xf numFmtId="4" fontId="9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 vertical="top" wrapText="1"/>
    </xf>
    <xf numFmtId="4" fontId="6" fillId="0" borderId="2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right" vertical="top"/>
    </xf>
    <xf numFmtId="0" fontId="6" fillId="0" borderId="3" xfId="0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4" fontId="10" fillId="0" borderId="0" xfId="0" applyNumberFormat="1" applyFont="1" applyAlignment="1">
      <alignment horizontal="center" vertical="center"/>
    </xf>
    <xf numFmtId="0" fontId="13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view="pageBreakPreview" topLeftCell="A34" zoomScaleNormal="100" zoomScaleSheetLayoutView="100" workbookViewId="0">
      <selection activeCell="B50" sqref="B50"/>
    </sheetView>
  </sheetViews>
  <sheetFormatPr defaultColWidth="14.42578125" defaultRowHeight="15" customHeight="1"/>
  <cols>
    <col min="1" max="1" width="8" customWidth="1"/>
    <col min="2" max="2" width="47.28515625" customWidth="1"/>
    <col min="3" max="3" width="8" customWidth="1"/>
    <col min="4" max="4" width="10.85546875" customWidth="1"/>
    <col min="5" max="5" width="11.140625" customWidth="1"/>
    <col min="6" max="6" width="12.7109375" customWidth="1"/>
    <col min="7" max="9" width="9.140625" customWidth="1"/>
  </cols>
  <sheetData>
    <row r="1" spans="1:9" ht="13.7" customHeight="1">
      <c r="A1" s="52" t="s">
        <v>26</v>
      </c>
      <c r="B1" s="53"/>
      <c r="C1" s="53"/>
      <c r="D1" s="53"/>
      <c r="E1" s="53"/>
      <c r="F1" s="53"/>
      <c r="G1" s="1"/>
      <c r="H1" s="1"/>
      <c r="I1" s="1"/>
    </row>
    <row r="2" spans="1:9" ht="13.7" customHeight="1">
      <c r="A2" s="2"/>
      <c r="B2" s="2"/>
      <c r="C2" s="2"/>
      <c r="D2" s="3"/>
      <c r="E2" s="3"/>
      <c r="F2" s="3"/>
      <c r="G2" s="1"/>
      <c r="H2" s="1"/>
      <c r="I2" s="1"/>
    </row>
    <row r="3" spans="1:9" ht="22.5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1"/>
      <c r="H3" s="1"/>
      <c r="I3" s="1"/>
    </row>
    <row r="4" spans="1:9" ht="13.7" customHeight="1">
      <c r="A4" s="6"/>
      <c r="B4" s="7"/>
      <c r="C4" s="8"/>
      <c r="D4" s="9"/>
      <c r="E4" s="10"/>
      <c r="F4" s="10"/>
      <c r="G4" s="1"/>
      <c r="H4" s="1"/>
      <c r="I4" s="1"/>
    </row>
    <row r="5" spans="1:9" ht="28.5">
      <c r="A5" s="6" t="s">
        <v>6</v>
      </c>
      <c r="B5" s="11" t="s">
        <v>27</v>
      </c>
      <c r="C5" s="12"/>
      <c r="D5" s="9"/>
      <c r="E5" s="10"/>
      <c r="F5" s="10"/>
      <c r="G5" s="1"/>
      <c r="H5" s="1"/>
      <c r="I5" s="1"/>
    </row>
    <row r="6" spans="1:9" ht="16.5">
      <c r="A6" s="36"/>
      <c r="B6" s="40"/>
      <c r="C6" s="38" t="s">
        <v>7</v>
      </c>
      <c r="D6" s="39">
        <v>548.1</v>
      </c>
      <c r="E6" s="39"/>
      <c r="F6" s="39">
        <f>(D6*E6)</f>
        <v>0</v>
      </c>
      <c r="G6" s="1"/>
      <c r="H6" s="1"/>
      <c r="I6" s="1"/>
    </row>
    <row r="7" spans="1:9">
      <c r="A7" s="6"/>
      <c r="B7" s="13"/>
      <c r="C7" s="14"/>
      <c r="D7" s="10"/>
      <c r="E7" s="10"/>
      <c r="F7" s="10"/>
      <c r="G7" s="1"/>
      <c r="H7" s="1"/>
      <c r="I7" s="1"/>
    </row>
    <row r="8" spans="1:9" ht="42.75">
      <c r="A8" s="6" t="s">
        <v>8</v>
      </c>
      <c r="B8" s="11" t="s">
        <v>45</v>
      </c>
      <c r="C8" s="12"/>
      <c r="D8" s="9"/>
      <c r="E8" s="10"/>
      <c r="F8" s="10"/>
      <c r="G8" s="1"/>
      <c r="H8" s="1"/>
      <c r="I8" s="1"/>
    </row>
    <row r="9" spans="1:9">
      <c r="A9" s="6"/>
      <c r="B9" s="32" t="s">
        <v>37</v>
      </c>
      <c r="C9" s="14" t="s">
        <v>15</v>
      </c>
      <c r="D9" s="10">
        <f>5.43+5+1.23+0.45+3.45+42.95+3.46+0.41+1.67+5.08+5.42+11.09+11.08</f>
        <v>96.72</v>
      </c>
      <c r="E9" s="10"/>
      <c r="F9" s="10">
        <f>(D9*E9)</f>
        <v>0</v>
      </c>
      <c r="G9" s="1"/>
      <c r="H9" s="1"/>
      <c r="I9" s="1"/>
    </row>
    <row r="10" spans="1:9" ht="29.25">
      <c r="A10" s="6"/>
      <c r="B10" s="33" t="s">
        <v>38</v>
      </c>
      <c r="C10" s="14" t="s">
        <v>15</v>
      </c>
      <c r="D10" s="10">
        <f>3.32*3</f>
        <v>9.9599999999999991</v>
      </c>
      <c r="E10" s="10"/>
      <c r="F10" s="10">
        <f>(D10*E10)</f>
        <v>0</v>
      </c>
      <c r="G10" s="1"/>
      <c r="H10" s="1"/>
      <c r="I10" s="1"/>
    </row>
    <row r="11" spans="1:9">
      <c r="A11" s="36"/>
      <c r="B11" s="37" t="s">
        <v>39</v>
      </c>
      <c r="C11" s="38" t="s">
        <v>15</v>
      </c>
      <c r="D11" s="39">
        <f>2.48+2.26+2.36+1.85</f>
        <v>8.9499999999999993</v>
      </c>
      <c r="E11" s="39"/>
      <c r="F11" s="39">
        <f>(D11*E11)</f>
        <v>0</v>
      </c>
      <c r="G11" s="1"/>
      <c r="H11" s="1"/>
      <c r="I11" s="1"/>
    </row>
    <row r="12" spans="1:9" ht="13.7" customHeight="1">
      <c r="A12" s="6"/>
      <c r="B12" s="13"/>
      <c r="C12" s="15"/>
      <c r="D12" s="10"/>
      <c r="E12" s="10"/>
      <c r="F12" s="10"/>
      <c r="G12" s="1"/>
      <c r="H12" s="1"/>
      <c r="I12" s="1"/>
    </row>
    <row r="13" spans="1:9" ht="28.5">
      <c r="A13" s="6" t="s">
        <v>9</v>
      </c>
      <c r="B13" s="11" t="s">
        <v>28</v>
      </c>
      <c r="C13" s="14"/>
      <c r="D13" s="10"/>
      <c r="E13" s="10"/>
      <c r="F13" s="10"/>
      <c r="G13" s="1"/>
      <c r="H13" s="1"/>
      <c r="I13" s="1"/>
    </row>
    <row r="14" spans="1:9" ht="16.5">
      <c r="A14" s="36"/>
      <c r="B14" s="40"/>
      <c r="C14" s="38" t="s">
        <v>7</v>
      </c>
      <c r="D14" s="39">
        <v>548.1</v>
      </c>
      <c r="E14" s="39"/>
      <c r="F14" s="39">
        <f>(D14*E14)</f>
        <v>0</v>
      </c>
      <c r="G14" s="1"/>
      <c r="H14" s="1"/>
      <c r="I14" s="1"/>
    </row>
    <row r="15" spans="1:9" ht="13.7" customHeight="1">
      <c r="A15" s="6"/>
      <c r="B15" s="13"/>
      <c r="C15" s="15"/>
      <c r="D15" s="10"/>
      <c r="E15" s="10"/>
      <c r="F15" s="10"/>
      <c r="G15" s="1"/>
      <c r="H15" s="1"/>
      <c r="I15" s="1"/>
    </row>
    <row r="16" spans="1:9" ht="28.5">
      <c r="A16" s="6" t="s">
        <v>10</v>
      </c>
      <c r="B16" s="16" t="s">
        <v>11</v>
      </c>
      <c r="C16" s="14"/>
      <c r="D16" s="10"/>
      <c r="E16" s="10"/>
      <c r="F16" s="10"/>
      <c r="G16" s="1"/>
      <c r="H16" s="1"/>
      <c r="I16" s="1"/>
    </row>
    <row r="17" spans="1:9" ht="16.5">
      <c r="A17" s="36"/>
      <c r="B17" s="40"/>
      <c r="C17" s="38" t="s">
        <v>7</v>
      </c>
      <c r="D17" s="39">
        <v>548.1</v>
      </c>
      <c r="E17" s="39"/>
      <c r="F17" s="39">
        <f>(D17*E17)</f>
        <v>0</v>
      </c>
      <c r="G17" s="1"/>
      <c r="H17" s="1"/>
      <c r="I17" s="1"/>
    </row>
    <row r="18" spans="1:9" ht="13.7" customHeight="1">
      <c r="A18" s="6"/>
      <c r="B18" s="13"/>
      <c r="C18" s="15"/>
      <c r="D18" s="10"/>
      <c r="E18" s="10"/>
      <c r="F18" s="10"/>
      <c r="G18" s="1"/>
      <c r="H18" s="1"/>
      <c r="I18" s="1"/>
    </row>
    <row r="19" spans="1:9" ht="143.25">
      <c r="A19" s="6" t="s">
        <v>12</v>
      </c>
      <c r="B19" s="11" t="s">
        <v>13</v>
      </c>
      <c r="C19" s="12"/>
      <c r="D19" s="10"/>
      <c r="E19" s="10"/>
      <c r="F19" s="10"/>
      <c r="G19" s="1"/>
      <c r="H19" s="1"/>
      <c r="I19" s="1"/>
    </row>
    <row r="20" spans="1:9" ht="16.5">
      <c r="A20" s="6"/>
      <c r="B20" s="30" t="s">
        <v>31</v>
      </c>
      <c r="C20" s="14" t="s">
        <v>7</v>
      </c>
      <c r="D20" s="10">
        <v>548.1</v>
      </c>
      <c r="E20" s="17"/>
      <c r="F20" s="10">
        <f>(D20*E20)</f>
        <v>0</v>
      </c>
      <c r="G20" s="1"/>
      <c r="H20" s="1"/>
      <c r="I20" s="1"/>
    </row>
    <row r="21" spans="1:9" ht="16.5">
      <c r="A21" s="36"/>
      <c r="B21" s="41" t="s">
        <v>32</v>
      </c>
      <c r="C21" s="38" t="s">
        <v>7</v>
      </c>
      <c r="D21" s="39">
        <f>(7.66*3.44)*3</f>
        <v>79.051199999999994</v>
      </c>
      <c r="E21" s="42"/>
      <c r="F21" s="39">
        <f>(D21*E21)</f>
        <v>0</v>
      </c>
      <c r="G21" s="1"/>
      <c r="H21" s="1"/>
      <c r="I21" s="1"/>
    </row>
    <row r="22" spans="1:9" ht="13.7" customHeight="1">
      <c r="A22" s="6"/>
      <c r="B22" s="13"/>
      <c r="C22" s="15"/>
      <c r="D22" s="10"/>
      <c r="E22" s="10"/>
      <c r="F22" s="10"/>
      <c r="G22" s="1"/>
      <c r="H22" s="1"/>
      <c r="I22" s="1"/>
    </row>
    <row r="23" spans="1:9" ht="85.5">
      <c r="A23" s="6" t="s">
        <v>14</v>
      </c>
      <c r="B23" s="18" t="s">
        <v>53</v>
      </c>
      <c r="C23" s="14"/>
      <c r="D23" s="10"/>
      <c r="E23" s="10"/>
      <c r="F23" s="10"/>
      <c r="G23" s="1"/>
      <c r="H23" s="1"/>
      <c r="I23" s="1"/>
    </row>
    <row r="24" spans="1:9" ht="13.7" customHeight="1">
      <c r="A24" s="36"/>
      <c r="B24" s="43"/>
      <c r="C24" s="44" t="s">
        <v>15</v>
      </c>
      <c r="D24" s="39">
        <f>(5.43+5+0.48+2.29+0.48+1.23+0.56+2.1+0.56+0.45+0.52+0.58+0.52+3.45+42.95+15.11+0.52+0.52+0.54+0.54+0.52+0.52+5.42+7.66+3.32+7.66+11.09+7.66+3.32+7.66+11.08+7.65+3.32+7.68)+(0.76+0.42+1.16+2.08+0.42+0.42+0.42+0.42+0.93+0.58+0.5+0.5+1.45+1.85+2.15+1.39+2.08+0.82+0.42+0.42+0.51+0.5+0.58+0.59+0.78+0.42+2.08+1.05+2.08+1.45+2.08+0.82+0.77+0.45)*2</f>
        <v>235.09000000000003</v>
      </c>
      <c r="E24" s="42"/>
      <c r="F24" s="39">
        <f>(D24*E24)</f>
        <v>0</v>
      </c>
      <c r="G24" s="1"/>
      <c r="H24" s="1"/>
      <c r="I24" s="1"/>
    </row>
    <row r="25" spans="1:9" ht="13.7" customHeight="1">
      <c r="A25" s="6"/>
      <c r="B25" s="11"/>
      <c r="C25" s="19"/>
      <c r="D25" s="10"/>
      <c r="E25" s="17"/>
      <c r="F25" s="10"/>
      <c r="G25" s="1"/>
      <c r="H25" s="1"/>
      <c r="I25" s="1"/>
    </row>
    <row r="26" spans="1:9" ht="71.25">
      <c r="A26" s="6" t="s">
        <v>16</v>
      </c>
      <c r="B26" s="18" t="s">
        <v>61</v>
      </c>
      <c r="C26" s="14"/>
      <c r="D26" s="10"/>
      <c r="E26" s="10"/>
      <c r="F26" s="10"/>
      <c r="G26" s="1"/>
      <c r="H26" s="1"/>
      <c r="I26" s="1"/>
    </row>
    <row r="27" spans="1:9" ht="13.7" customHeight="1">
      <c r="A27" s="36"/>
      <c r="B27" s="45"/>
      <c r="C27" s="44" t="s">
        <v>15</v>
      </c>
      <c r="D27" s="39">
        <f>(5.43+5+0.48+2.29+0.48+1.23+0.56+2.1+0.56+0.45+0.52+0.58+0.52+3.45+42.95+15.11+0.52+0.52+0.54+0.54+0.52+0.52+5.42+7.66+3.32+7.66+11.09+7.66+3.32+7.66+11.08+7.65+3.32+7.68)+(0.76+0.42+1.16+2.08+0.42+0.42+0.42+0.42+0.93+0.58+0.5+0.5+1.45+1.85+2.15+1.39+2.08+0.82+0.42+0.42+0.51+0.5+0.58+0.59+0.78+0.42+2.08+1.05+2.08+1.45+2.08+0.82+0.77+0.45)*2</f>
        <v>235.09000000000003</v>
      </c>
      <c r="E27" s="39"/>
      <c r="F27" s="39">
        <f>(D27*E27)</f>
        <v>0</v>
      </c>
      <c r="G27" s="1"/>
      <c r="H27" s="1"/>
      <c r="I27" s="1"/>
    </row>
    <row r="28" spans="1:9" ht="13.7" customHeight="1">
      <c r="A28" s="6"/>
      <c r="B28" s="11"/>
      <c r="C28" s="19"/>
      <c r="D28" s="10"/>
      <c r="E28" s="10"/>
      <c r="F28" s="10"/>
      <c r="G28" s="1"/>
      <c r="H28" s="1"/>
      <c r="I28" s="1"/>
    </row>
    <row r="29" spans="1:9" ht="28.5">
      <c r="A29" s="6" t="s">
        <v>18</v>
      </c>
      <c r="B29" s="18" t="s">
        <v>19</v>
      </c>
      <c r="C29" s="14"/>
      <c r="D29" s="10"/>
      <c r="E29" s="10"/>
      <c r="F29" s="10"/>
      <c r="G29" s="1"/>
      <c r="H29" s="1"/>
      <c r="I29" s="1"/>
    </row>
    <row r="30" spans="1:9" ht="13.7" customHeight="1">
      <c r="A30" s="36"/>
      <c r="B30" s="40"/>
      <c r="C30" s="44" t="s">
        <v>20</v>
      </c>
      <c r="D30" s="39">
        <v>6</v>
      </c>
      <c r="E30" s="39"/>
      <c r="F30" s="39">
        <f>(D30*E30)</f>
        <v>0</v>
      </c>
      <c r="G30" s="1"/>
      <c r="H30" s="1"/>
      <c r="I30" s="1"/>
    </row>
    <row r="31" spans="1:9" ht="13.7" customHeight="1">
      <c r="A31" s="6"/>
      <c r="B31" s="13"/>
      <c r="C31" s="19"/>
      <c r="D31" s="10"/>
      <c r="E31" s="10"/>
      <c r="F31" s="10"/>
      <c r="G31" s="1"/>
      <c r="H31" s="1"/>
      <c r="I31" s="1"/>
    </row>
    <row r="32" spans="1:9" ht="28.5">
      <c r="A32" s="6" t="s">
        <v>21</v>
      </c>
      <c r="B32" s="11" t="s">
        <v>22</v>
      </c>
      <c r="C32" s="19"/>
      <c r="D32" s="10"/>
      <c r="E32" s="10"/>
      <c r="F32" s="10"/>
      <c r="G32" s="1"/>
      <c r="H32" s="1"/>
      <c r="I32" s="1"/>
    </row>
    <row r="33" spans="1:9" ht="13.7" customHeight="1">
      <c r="A33" s="36"/>
      <c r="B33" s="40"/>
      <c r="C33" s="44" t="s">
        <v>20</v>
      </c>
      <c r="D33" s="39">
        <v>10</v>
      </c>
      <c r="E33" s="39"/>
      <c r="F33" s="39">
        <f>(D33*E33)</f>
        <v>0</v>
      </c>
      <c r="G33" s="1"/>
      <c r="H33" s="1"/>
      <c r="I33" s="1"/>
    </row>
    <row r="34" spans="1:9" ht="13.7" customHeight="1">
      <c r="A34" s="6"/>
      <c r="B34" s="11"/>
      <c r="C34" s="19"/>
      <c r="D34" s="10"/>
      <c r="E34" s="10"/>
      <c r="F34" s="10"/>
      <c r="G34" s="1"/>
      <c r="H34" s="1"/>
      <c r="I34" s="1"/>
    </row>
    <row r="35" spans="1:9" ht="42.75">
      <c r="A35" s="6" t="s">
        <v>23</v>
      </c>
      <c r="B35" s="11" t="s">
        <v>30</v>
      </c>
      <c r="C35" s="19"/>
      <c r="D35" s="10"/>
      <c r="E35" s="10"/>
      <c r="F35" s="10"/>
      <c r="G35" s="1"/>
      <c r="H35" s="1"/>
      <c r="I35" s="1"/>
    </row>
    <row r="36" spans="1:9" ht="13.7" customHeight="1">
      <c r="A36" s="36"/>
      <c r="B36" s="43"/>
      <c r="C36" s="44" t="s">
        <v>15</v>
      </c>
      <c r="D36" s="39">
        <f>(7.66+3.44)*2*3</f>
        <v>66.599999999999994</v>
      </c>
      <c r="E36" s="39"/>
      <c r="F36" s="39">
        <f>(D36*E36)</f>
        <v>0</v>
      </c>
      <c r="G36" s="1"/>
      <c r="H36" s="1"/>
      <c r="I36" s="1"/>
    </row>
    <row r="37" spans="1:9" ht="13.7" customHeight="1">
      <c r="A37" s="6"/>
      <c r="B37" s="11"/>
      <c r="C37" s="19"/>
      <c r="D37" s="10"/>
      <c r="E37" s="10"/>
      <c r="F37" s="10"/>
      <c r="G37" s="1"/>
      <c r="H37" s="1"/>
      <c r="I37" s="1"/>
    </row>
    <row r="38" spans="1:9" ht="28.5">
      <c r="A38" s="6" t="s">
        <v>24</v>
      </c>
      <c r="B38" s="11" t="s">
        <v>33</v>
      </c>
      <c r="C38" s="19"/>
      <c r="D38" s="10"/>
      <c r="E38" s="10"/>
      <c r="F38" s="10"/>
      <c r="G38" s="1"/>
      <c r="H38" s="1"/>
      <c r="I38" s="1"/>
    </row>
    <row r="39" spans="1:9" ht="13.7" customHeight="1">
      <c r="A39" s="36"/>
      <c r="B39" s="43"/>
      <c r="C39" s="44" t="s">
        <v>20</v>
      </c>
      <c r="D39" s="39">
        <v>15</v>
      </c>
      <c r="E39" s="39"/>
      <c r="F39" s="39">
        <f>(D39*E39)</f>
        <v>0</v>
      </c>
      <c r="G39" s="1"/>
      <c r="H39" s="1"/>
      <c r="I39" s="1"/>
    </row>
    <row r="40" spans="1:9" ht="13.7" customHeight="1">
      <c r="A40" s="6"/>
      <c r="B40" s="11"/>
      <c r="C40" s="19"/>
      <c r="D40" s="10"/>
      <c r="E40" s="10"/>
      <c r="F40" s="10"/>
      <c r="G40" s="1"/>
      <c r="H40" s="1"/>
      <c r="I40" s="1"/>
    </row>
    <row r="41" spans="1:9" ht="28.5">
      <c r="A41" s="6" t="s">
        <v>25</v>
      </c>
      <c r="B41" s="11" t="s">
        <v>34</v>
      </c>
      <c r="C41" s="19"/>
      <c r="D41" s="10"/>
      <c r="E41" s="10"/>
      <c r="F41" s="10"/>
      <c r="G41" s="1"/>
      <c r="H41" s="1"/>
      <c r="I41" s="1"/>
    </row>
    <row r="42" spans="1:9" ht="13.7" customHeight="1">
      <c r="A42" s="6"/>
      <c r="B42" s="31" t="s">
        <v>35</v>
      </c>
      <c r="C42" s="19" t="s">
        <v>20</v>
      </c>
      <c r="D42" s="10">
        <v>3</v>
      </c>
      <c r="E42" s="10"/>
      <c r="F42" s="10">
        <f>(D42*E42)</f>
        <v>0</v>
      </c>
      <c r="G42" s="1"/>
      <c r="H42" s="1"/>
      <c r="I42" s="1"/>
    </row>
    <row r="43" spans="1:9" ht="13.7" customHeight="1">
      <c r="A43" s="36"/>
      <c r="B43" s="46" t="s">
        <v>36</v>
      </c>
      <c r="C43" s="44" t="s">
        <v>20</v>
      </c>
      <c r="D43" s="39">
        <v>17</v>
      </c>
      <c r="E43" s="39"/>
      <c r="F43" s="39">
        <f>(D43*E43)</f>
        <v>0</v>
      </c>
      <c r="G43" s="1"/>
      <c r="H43" s="1"/>
      <c r="I43" s="1"/>
    </row>
    <row r="44" spans="1:9" ht="13.7" customHeight="1">
      <c r="A44" s="6"/>
      <c r="B44" s="31"/>
      <c r="C44" s="19"/>
      <c r="D44" s="10"/>
      <c r="E44" s="10"/>
      <c r="F44" s="10"/>
      <c r="G44" s="1"/>
      <c r="H44" s="1"/>
      <c r="I44" s="1"/>
    </row>
    <row r="45" spans="1:9" ht="28.5">
      <c r="A45" s="6" t="s">
        <v>40</v>
      </c>
      <c r="B45" s="11" t="s">
        <v>41</v>
      </c>
      <c r="C45" s="19"/>
      <c r="D45" s="10"/>
      <c r="E45" s="10"/>
      <c r="F45" s="10"/>
      <c r="G45" s="1"/>
      <c r="H45" s="1"/>
      <c r="I45" s="1"/>
    </row>
    <row r="46" spans="1:9" ht="13.7" customHeight="1">
      <c r="A46" s="36"/>
      <c r="B46" s="43"/>
      <c r="C46" s="44" t="s">
        <v>15</v>
      </c>
      <c r="D46" s="39">
        <f>(1.06+1.9)*2*3</f>
        <v>17.759999999999998</v>
      </c>
      <c r="E46" s="39"/>
      <c r="F46" s="39">
        <f>(D46*E46)</f>
        <v>0</v>
      </c>
      <c r="G46" s="1"/>
      <c r="H46" s="1"/>
      <c r="I46" s="1"/>
    </row>
    <row r="47" spans="1:9" ht="13.7" customHeight="1">
      <c r="A47" s="6"/>
      <c r="B47" s="11"/>
      <c r="C47" s="19"/>
      <c r="D47" s="10"/>
      <c r="E47" s="10"/>
      <c r="F47" s="10"/>
      <c r="G47" s="1"/>
      <c r="H47" s="1"/>
      <c r="I47" s="1"/>
    </row>
    <row r="48" spans="1:9" ht="13.7" customHeight="1">
      <c r="A48" s="6"/>
      <c r="B48" s="11" t="s">
        <v>52</v>
      </c>
      <c r="C48" s="19"/>
      <c r="D48" s="10"/>
      <c r="E48" s="10"/>
      <c r="F48" s="10"/>
      <c r="G48" s="1"/>
      <c r="H48" s="1"/>
      <c r="I48" s="1"/>
    </row>
    <row r="49" spans="1:9" ht="13.7" customHeight="1">
      <c r="A49" s="6"/>
      <c r="B49" s="11"/>
      <c r="C49" s="19"/>
      <c r="D49" s="10"/>
      <c r="E49" s="10"/>
      <c r="F49" s="10"/>
      <c r="G49" s="1"/>
      <c r="H49" s="1"/>
      <c r="I49" s="1"/>
    </row>
    <row r="50" spans="1:9" ht="204.75">
      <c r="A50" s="6"/>
      <c r="B50" s="11" t="s">
        <v>54</v>
      </c>
      <c r="C50" s="19"/>
      <c r="D50" s="10"/>
      <c r="E50" s="10"/>
      <c r="F50" s="10"/>
      <c r="G50" s="1"/>
      <c r="H50" s="1"/>
      <c r="I50" s="1"/>
    </row>
    <row r="51" spans="1:9" ht="13.7" customHeight="1">
      <c r="A51" s="6"/>
      <c r="B51" s="33" t="s">
        <v>55</v>
      </c>
      <c r="C51" s="19" t="s">
        <v>15</v>
      </c>
      <c r="D51" s="10">
        <f>5.43+5+0.48+2.29+0.48+1.23+0.56+2.1+0.56+0.45+0.52+0.58+0.52+3.45+42.95+15.11+0.52+0.52+0.54+0.54+0.52+0.52+5.42+11.09+11.08</f>
        <v>112.46</v>
      </c>
      <c r="E51" s="10"/>
      <c r="F51" s="10">
        <f>(D51*E51)</f>
        <v>0</v>
      </c>
      <c r="G51" s="1"/>
      <c r="H51" s="1"/>
      <c r="I51" s="1"/>
    </row>
    <row r="52" spans="1:9" ht="13.7" customHeight="1">
      <c r="A52" s="6"/>
      <c r="B52" s="33" t="s">
        <v>56</v>
      </c>
      <c r="C52" s="19" t="s">
        <v>15</v>
      </c>
      <c r="D52" s="10">
        <f>-(5.43+5+0.48+2.29+0.48+1.23+0.56+2.1+0.56+0.45+0.52+0.58+0.52+3.45+42.95+15.11+0.52+0.52+0.54+0.54+0.52+0.52+5.42+11.09+11.08)</f>
        <v>-112.46</v>
      </c>
      <c r="E52" s="10"/>
      <c r="F52" s="10">
        <f>(D52*E52)</f>
        <v>0</v>
      </c>
      <c r="G52" s="1"/>
      <c r="H52" s="1"/>
      <c r="I52" s="1"/>
    </row>
    <row r="53" spans="1:9" ht="13.7" customHeight="1">
      <c r="A53" s="6"/>
      <c r="B53" s="33" t="s">
        <v>57</v>
      </c>
      <c r="C53" s="19" t="s">
        <v>15</v>
      </c>
      <c r="D53" s="10">
        <f>-(5.43+5+0.48+2.29+0.48+1.23+0.56+2.1+0.56+0.45+0.52+0.58+0.52+3.45+42.95+15.11+0.52+0.52+0.54+0.54+0.52+0.52+5.42+11.09+11.08)</f>
        <v>-112.46</v>
      </c>
      <c r="E53" s="10"/>
      <c r="F53" s="10">
        <f>(D53*E53)</f>
        <v>0</v>
      </c>
      <c r="G53" s="1"/>
      <c r="H53" s="1"/>
      <c r="I53" s="1"/>
    </row>
    <row r="54" spans="1:9" ht="13.7" customHeight="1">
      <c r="A54" s="6"/>
      <c r="B54" s="13"/>
      <c r="C54" s="19"/>
      <c r="D54" s="9"/>
      <c r="E54" s="10"/>
      <c r="F54" s="10"/>
      <c r="G54" s="1"/>
      <c r="H54" s="1"/>
      <c r="I54" s="1"/>
    </row>
    <row r="55" spans="1:9" ht="13.7" customHeight="1">
      <c r="A55" s="47"/>
      <c r="B55" s="48"/>
      <c r="C55" s="49"/>
      <c r="D55" s="50"/>
      <c r="E55" s="51" t="s">
        <v>42</v>
      </c>
      <c r="F55" s="51">
        <f>SUM(F6:F54)</f>
        <v>0</v>
      </c>
      <c r="G55" s="1"/>
      <c r="H55" s="1"/>
      <c r="I55" s="1"/>
    </row>
    <row r="56" spans="1:9" ht="13.7" customHeight="1">
      <c r="A56" s="6"/>
      <c r="B56" s="34"/>
      <c r="C56" s="20"/>
      <c r="D56" s="9"/>
      <c r="E56" s="21" t="s">
        <v>43</v>
      </c>
      <c r="F56" s="35">
        <f>F55*0.25</f>
        <v>0</v>
      </c>
      <c r="G56" s="1"/>
      <c r="H56" s="1"/>
      <c r="I56" s="1"/>
    </row>
    <row r="57" spans="1:9" ht="13.7" customHeight="1">
      <c r="A57" s="6"/>
      <c r="B57" s="34"/>
      <c r="C57" s="20"/>
      <c r="D57" s="9"/>
      <c r="E57" s="35" t="s">
        <v>44</v>
      </c>
      <c r="F57" s="21">
        <f>(F55+F56)</f>
        <v>0</v>
      </c>
      <c r="G57" s="1"/>
      <c r="H57" s="1"/>
      <c r="I57" s="1"/>
    </row>
    <row r="58" spans="1:9" ht="13.7" customHeight="1">
      <c r="A58" s="22"/>
      <c r="B58" s="23"/>
      <c r="C58" s="24"/>
      <c r="D58" s="25"/>
      <c r="E58" s="26"/>
      <c r="F58" s="27"/>
      <c r="G58" s="1"/>
      <c r="H58" s="1"/>
      <c r="I58" s="1"/>
    </row>
    <row r="59" spans="1:9" ht="13.7" customHeight="1">
      <c r="A59" s="22"/>
      <c r="B59" s="28"/>
      <c r="C59" s="24"/>
      <c r="D59" s="25"/>
      <c r="E59" s="26"/>
      <c r="F59" s="26"/>
      <c r="G59" s="1"/>
      <c r="H59" s="1"/>
      <c r="I59" s="1"/>
    </row>
    <row r="60" spans="1:9" ht="13.7" customHeight="1">
      <c r="A60" s="22"/>
      <c r="B60" s="28"/>
      <c r="C60" s="24"/>
      <c r="D60" s="25"/>
      <c r="E60" s="26"/>
      <c r="F60" s="29"/>
      <c r="G60" s="1"/>
      <c r="H60" s="1"/>
      <c r="I60" s="1"/>
    </row>
    <row r="61" spans="1:9" ht="13.7" customHeight="1">
      <c r="A61" s="22"/>
      <c r="B61" s="28"/>
      <c r="C61" s="24"/>
      <c r="D61" s="54"/>
      <c r="E61" s="55"/>
      <c r="F61" s="55"/>
      <c r="G61" s="1"/>
      <c r="H61" s="1"/>
      <c r="I61" s="1"/>
    </row>
    <row r="62" spans="1:9" ht="13.7" customHeight="1">
      <c r="A62" s="22"/>
      <c r="B62" s="28"/>
      <c r="C62" s="24"/>
      <c r="D62" s="25"/>
      <c r="E62" s="26"/>
      <c r="F62" s="29"/>
      <c r="G62" s="1"/>
      <c r="H62" s="1"/>
      <c r="I62" s="1"/>
    </row>
    <row r="63" spans="1:9" ht="13.7" customHeight="1">
      <c r="A63" s="22"/>
      <c r="B63" s="28"/>
      <c r="C63" s="24"/>
      <c r="D63" s="25"/>
      <c r="E63" s="26"/>
      <c r="F63" s="26"/>
      <c r="G63" s="1"/>
      <c r="H63" s="1"/>
      <c r="I63" s="1"/>
    </row>
    <row r="64" spans="1:9" ht="13.7" customHeight="1">
      <c r="A64" s="22"/>
      <c r="B64" s="28"/>
      <c r="C64" s="24"/>
      <c r="D64" s="25"/>
      <c r="E64" s="26"/>
      <c r="F64" s="26"/>
      <c r="G64" s="1"/>
      <c r="H64" s="1"/>
      <c r="I64" s="1"/>
    </row>
    <row r="65" spans="1:9" ht="13.7" customHeight="1">
      <c r="A65" s="22"/>
      <c r="B65" s="28"/>
      <c r="C65" s="24"/>
      <c r="D65" s="25"/>
      <c r="E65" s="26"/>
      <c r="F65" s="26"/>
      <c r="G65" s="1"/>
      <c r="H65" s="1"/>
      <c r="I65" s="1"/>
    </row>
    <row r="66" spans="1:9" ht="13.7" customHeight="1">
      <c r="A66" s="22"/>
      <c r="B66" s="28"/>
      <c r="C66" s="24"/>
      <c r="D66" s="25"/>
      <c r="E66" s="26"/>
      <c r="F66" s="26"/>
      <c r="G66" s="1"/>
      <c r="H66" s="1"/>
      <c r="I66" s="1"/>
    </row>
    <row r="67" spans="1:9" ht="13.7" customHeight="1">
      <c r="A67" s="22"/>
      <c r="B67" s="28"/>
      <c r="C67" s="24"/>
      <c r="D67" s="25"/>
      <c r="E67" s="26"/>
      <c r="F67" s="26"/>
      <c r="G67" s="1"/>
      <c r="H67" s="1"/>
      <c r="I67" s="1"/>
    </row>
    <row r="68" spans="1:9" ht="13.7" customHeight="1">
      <c r="A68" s="22"/>
      <c r="B68" s="28"/>
      <c r="C68" s="24"/>
      <c r="D68" s="25"/>
      <c r="E68" s="26"/>
      <c r="F68" s="26"/>
      <c r="G68" s="1"/>
      <c r="H68" s="1"/>
      <c r="I68" s="1"/>
    </row>
    <row r="69" spans="1:9" ht="13.7" customHeight="1">
      <c r="A69" s="22"/>
      <c r="B69" s="28"/>
      <c r="C69" s="24"/>
      <c r="D69" s="25"/>
      <c r="E69" s="26"/>
      <c r="F69" s="26"/>
      <c r="G69" s="1"/>
      <c r="H69" s="1"/>
      <c r="I69" s="1"/>
    </row>
    <row r="70" spans="1:9" ht="13.7" customHeight="1">
      <c r="A70" s="22"/>
      <c r="B70" s="28"/>
      <c r="C70" s="24"/>
      <c r="D70" s="25"/>
      <c r="E70" s="26"/>
      <c r="F70" s="26"/>
      <c r="G70" s="1"/>
      <c r="H70" s="1"/>
      <c r="I70" s="1"/>
    </row>
    <row r="71" spans="1:9" ht="13.7" customHeight="1">
      <c r="A71" s="22"/>
      <c r="B71" s="28"/>
      <c r="C71" s="24"/>
      <c r="D71" s="25"/>
      <c r="E71" s="26"/>
      <c r="F71" s="26"/>
      <c r="G71" s="1"/>
      <c r="H71" s="1"/>
      <c r="I71" s="1"/>
    </row>
    <row r="72" spans="1:9" ht="13.7" customHeight="1">
      <c r="A72" s="22"/>
      <c r="B72" s="28"/>
      <c r="C72" s="24"/>
      <c r="D72" s="25"/>
      <c r="E72" s="26"/>
      <c r="F72" s="26"/>
      <c r="G72" s="1"/>
      <c r="H72" s="1"/>
      <c r="I72" s="1"/>
    </row>
    <row r="73" spans="1:9" ht="13.7" customHeight="1">
      <c r="A73" s="22"/>
      <c r="B73" s="28"/>
      <c r="C73" s="24"/>
      <c r="D73" s="25"/>
      <c r="E73" s="26"/>
      <c r="F73" s="26"/>
      <c r="G73" s="1"/>
      <c r="H73" s="1"/>
      <c r="I73" s="1"/>
    </row>
    <row r="74" spans="1:9" ht="13.7" customHeight="1">
      <c r="A74" s="22"/>
      <c r="B74" s="28"/>
      <c r="C74" s="24"/>
      <c r="D74" s="25"/>
      <c r="E74" s="26"/>
      <c r="F74" s="26"/>
      <c r="G74" s="1"/>
      <c r="H74" s="1"/>
      <c r="I74" s="1"/>
    </row>
  </sheetData>
  <mergeCells count="2">
    <mergeCell ref="A1:F1"/>
    <mergeCell ref="D61:F61"/>
  </mergeCells>
  <pageMargins left="0.59055118110236227" right="0.39370078740157483" top="0.39370078740157483" bottom="0.39370078740157483" header="0" footer="0"/>
  <pageSetup paperSize="9" scale="83" orientation="portrait" r:id="rId1"/>
  <rowBreaks count="2" manualBreakCount="2">
    <brk id="36" max="5" man="1"/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8"/>
  <sheetViews>
    <sheetView view="pageBreakPreview" topLeftCell="A18" zoomScale="85" zoomScaleNormal="100" zoomScaleSheetLayoutView="85" workbookViewId="0">
      <selection activeCell="B25" sqref="B25"/>
    </sheetView>
  </sheetViews>
  <sheetFormatPr defaultColWidth="14.42578125" defaultRowHeight="15" customHeight="1"/>
  <cols>
    <col min="1" max="1" width="8" customWidth="1"/>
    <col min="2" max="2" width="47.28515625" customWidth="1"/>
    <col min="3" max="3" width="8" customWidth="1"/>
    <col min="4" max="4" width="10.85546875" customWidth="1"/>
    <col min="5" max="5" width="11.140625" customWidth="1"/>
    <col min="6" max="6" width="12.7109375" customWidth="1"/>
    <col min="7" max="9" width="9.140625" customWidth="1"/>
  </cols>
  <sheetData>
    <row r="1" spans="1:9" ht="13.7" customHeight="1">
      <c r="A1" s="52" t="s">
        <v>46</v>
      </c>
      <c r="B1" s="53"/>
      <c r="C1" s="53"/>
      <c r="D1" s="53"/>
      <c r="E1" s="53"/>
      <c r="F1" s="53"/>
      <c r="G1" s="1"/>
      <c r="H1" s="1"/>
      <c r="I1" s="1"/>
    </row>
    <row r="2" spans="1:9" ht="13.7" customHeight="1">
      <c r="A2" s="2"/>
      <c r="B2" s="2"/>
      <c r="C2" s="2"/>
      <c r="D2" s="3"/>
      <c r="E2" s="3"/>
      <c r="F2" s="3"/>
      <c r="G2" s="1"/>
      <c r="H2" s="1"/>
      <c r="I2" s="1"/>
    </row>
    <row r="3" spans="1:9" ht="22.5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1"/>
      <c r="H3" s="1"/>
      <c r="I3" s="1"/>
    </row>
    <row r="4" spans="1:9" ht="13.7" customHeight="1">
      <c r="A4" s="6"/>
      <c r="B4" s="7"/>
      <c r="C4" s="8"/>
      <c r="D4" s="9"/>
      <c r="E4" s="10"/>
      <c r="F4" s="10"/>
      <c r="G4" s="1"/>
      <c r="H4" s="1"/>
      <c r="I4" s="1"/>
    </row>
    <row r="5" spans="1:9" ht="28.5">
      <c r="A5" s="6" t="s">
        <v>6</v>
      </c>
      <c r="B5" s="11" t="s">
        <v>27</v>
      </c>
      <c r="C5" s="12"/>
      <c r="D5" s="9"/>
      <c r="E5" s="10"/>
      <c r="F5" s="10"/>
      <c r="G5" s="1"/>
      <c r="H5" s="1"/>
      <c r="I5" s="1"/>
    </row>
    <row r="6" spans="1:9" ht="16.5">
      <c r="A6" s="36"/>
      <c r="B6" s="40"/>
      <c r="C6" s="38" t="s">
        <v>7</v>
      </c>
      <c r="D6" s="39">
        <v>174</v>
      </c>
      <c r="E6" s="39"/>
      <c r="F6" s="39">
        <f>(D6*E6)</f>
        <v>0</v>
      </c>
      <c r="G6" s="1"/>
      <c r="H6" s="1"/>
      <c r="I6" s="1"/>
    </row>
    <row r="7" spans="1:9">
      <c r="A7" s="6"/>
      <c r="B7" s="13"/>
      <c r="C7" s="14"/>
      <c r="D7" s="10"/>
      <c r="E7" s="10"/>
      <c r="F7" s="10"/>
      <c r="G7" s="1"/>
      <c r="H7" s="1"/>
      <c r="I7" s="1"/>
    </row>
    <row r="8" spans="1:9" ht="42.75">
      <c r="A8" s="6" t="s">
        <v>8</v>
      </c>
      <c r="B8" s="11" t="s">
        <v>45</v>
      </c>
      <c r="C8" s="12"/>
      <c r="D8" s="9"/>
      <c r="E8" s="10"/>
      <c r="F8" s="10"/>
      <c r="G8" s="1"/>
      <c r="H8" s="1"/>
      <c r="I8" s="1"/>
    </row>
    <row r="9" spans="1:9" ht="29.25">
      <c r="A9" s="6"/>
      <c r="B9" s="33" t="s">
        <v>51</v>
      </c>
      <c r="C9" s="14" t="s">
        <v>15</v>
      </c>
      <c r="D9" s="10">
        <f>4.78+1.15+0.25+3.41+3.43+0.28+0.92+4.57</f>
        <v>18.79</v>
      </c>
      <c r="E9" s="10"/>
      <c r="F9" s="10">
        <f>(D9*E9)</f>
        <v>0</v>
      </c>
      <c r="G9" s="1"/>
      <c r="H9" s="1"/>
      <c r="I9" s="1"/>
    </row>
    <row r="10" spans="1:9">
      <c r="A10" s="6"/>
      <c r="B10" s="32" t="s">
        <v>47</v>
      </c>
      <c r="C10" s="14" t="s">
        <v>15</v>
      </c>
      <c r="D10" s="10">
        <f>14.56+5.6+5.6</f>
        <v>25.759999999999998</v>
      </c>
      <c r="E10" s="10"/>
      <c r="F10" s="10">
        <f>(D10*E10)</f>
        <v>0</v>
      </c>
      <c r="G10" s="1"/>
      <c r="H10" s="1"/>
      <c r="I10" s="1"/>
    </row>
    <row r="11" spans="1:9" ht="29.25">
      <c r="A11" s="6"/>
      <c r="B11" s="33" t="s">
        <v>48</v>
      </c>
      <c r="C11" s="14" t="s">
        <v>15</v>
      </c>
      <c r="D11" s="10">
        <v>3.36</v>
      </c>
      <c r="E11" s="10"/>
      <c r="F11" s="10">
        <f>(D11*E11)</f>
        <v>0</v>
      </c>
      <c r="G11" s="1"/>
      <c r="H11" s="1"/>
      <c r="I11" s="1"/>
    </row>
    <row r="12" spans="1:9">
      <c r="A12" s="6"/>
      <c r="B12" s="33" t="s">
        <v>50</v>
      </c>
      <c r="C12" s="14" t="s">
        <v>15</v>
      </c>
      <c r="D12" s="10">
        <v>2.88</v>
      </c>
      <c r="E12" s="10"/>
      <c r="F12" s="10">
        <f>(D12*E12)</f>
        <v>0</v>
      </c>
      <c r="G12" s="1"/>
      <c r="H12" s="1"/>
      <c r="I12" s="1"/>
    </row>
    <row r="13" spans="1:9">
      <c r="A13" s="36"/>
      <c r="B13" s="37" t="s">
        <v>49</v>
      </c>
      <c r="C13" s="38" t="s">
        <v>15</v>
      </c>
      <c r="D13" s="39">
        <f>2.26+2.88+1.85</f>
        <v>6.99</v>
      </c>
      <c r="E13" s="39"/>
      <c r="F13" s="39">
        <f>(D13*E13)</f>
        <v>0</v>
      </c>
      <c r="G13" s="1"/>
      <c r="H13" s="1"/>
      <c r="I13" s="1"/>
    </row>
    <row r="14" spans="1:9" ht="13.7" customHeight="1">
      <c r="A14" s="6"/>
      <c r="B14" s="13"/>
      <c r="C14" s="15"/>
      <c r="D14" s="10"/>
      <c r="E14" s="10"/>
      <c r="F14" s="10"/>
      <c r="G14" s="1"/>
      <c r="H14" s="1"/>
      <c r="I14" s="1"/>
    </row>
    <row r="15" spans="1:9" ht="28.5">
      <c r="A15" s="6" t="s">
        <v>9</v>
      </c>
      <c r="B15" s="11" t="s">
        <v>28</v>
      </c>
      <c r="C15" s="14"/>
      <c r="D15" s="10"/>
      <c r="E15" s="10"/>
      <c r="F15" s="10"/>
      <c r="G15" s="1"/>
      <c r="H15" s="1"/>
      <c r="I15" s="1"/>
    </row>
    <row r="16" spans="1:9" ht="16.5">
      <c r="A16" s="36"/>
      <c r="B16" s="40"/>
      <c r="C16" s="38" t="s">
        <v>7</v>
      </c>
      <c r="D16" s="39">
        <v>174</v>
      </c>
      <c r="E16" s="39"/>
      <c r="F16" s="39">
        <f>(D16*E16)</f>
        <v>0</v>
      </c>
      <c r="G16" s="1"/>
      <c r="H16" s="1"/>
      <c r="I16" s="1"/>
    </row>
    <row r="17" spans="1:9" ht="13.7" customHeight="1">
      <c r="A17" s="6"/>
      <c r="B17" s="13"/>
      <c r="C17" s="15"/>
      <c r="D17" s="10"/>
      <c r="E17" s="10"/>
      <c r="F17" s="10"/>
      <c r="G17" s="1"/>
      <c r="H17" s="1"/>
      <c r="I17" s="1"/>
    </row>
    <row r="18" spans="1:9" ht="28.5">
      <c r="A18" s="6" t="s">
        <v>10</v>
      </c>
      <c r="B18" s="16" t="s">
        <v>11</v>
      </c>
      <c r="C18" s="14"/>
      <c r="D18" s="10"/>
      <c r="E18" s="10"/>
      <c r="F18" s="10"/>
      <c r="G18" s="1"/>
      <c r="H18" s="1"/>
      <c r="I18" s="1"/>
    </row>
    <row r="19" spans="1:9" ht="16.5">
      <c r="A19" s="36"/>
      <c r="B19" s="40"/>
      <c r="C19" s="38" t="s">
        <v>7</v>
      </c>
      <c r="D19" s="39">
        <v>174</v>
      </c>
      <c r="E19" s="39"/>
      <c r="F19" s="39">
        <f>(D19*E19)</f>
        <v>0</v>
      </c>
      <c r="G19" s="1"/>
      <c r="H19" s="1"/>
      <c r="I19" s="1"/>
    </row>
    <row r="20" spans="1:9" ht="13.7" customHeight="1">
      <c r="A20" s="6"/>
      <c r="B20" s="13"/>
      <c r="C20" s="15"/>
      <c r="D20" s="10"/>
      <c r="E20" s="10"/>
      <c r="F20" s="10"/>
      <c r="G20" s="1"/>
      <c r="H20" s="1"/>
      <c r="I20" s="1"/>
    </row>
    <row r="21" spans="1:9" ht="143.25">
      <c r="A21" s="6" t="s">
        <v>12</v>
      </c>
      <c r="B21" s="11" t="s">
        <v>13</v>
      </c>
      <c r="C21" s="12"/>
      <c r="D21" s="10"/>
      <c r="E21" s="10"/>
      <c r="F21" s="10"/>
      <c r="G21" s="1"/>
      <c r="H21" s="1"/>
      <c r="I21" s="1"/>
    </row>
    <row r="22" spans="1:9" ht="16.5">
      <c r="A22" s="6"/>
      <c r="B22" s="30" t="s">
        <v>31</v>
      </c>
      <c r="C22" s="14" t="s">
        <v>7</v>
      </c>
      <c r="D22" s="10">
        <v>174</v>
      </c>
      <c r="E22" s="17"/>
      <c r="F22" s="10">
        <f>(D22*E22)</f>
        <v>0</v>
      </c>
      <c r="G22" s="1"/>
      <c r="H22" s="1"/>
      <c r="I22" s="1"/>
    </row>
    <row r="23" spans="1:9" ht="16.5">
      <c r="A23" s="36"/>
      <c r="B23" s="41" t="s">
        <v>32</v>
      </c>
      <c r="C23" s="38" t="s">
        <v>7</v>
      </c>
      <c r="D23" s="39">
        <f>7.66*3.44</f>
        <v>26.3504</v>
      </c>
      <c r="E23" s="42"/>
      <c r="F23" s="39">
        <f>(D23*E23)</f>
        <v>0</v>
      </c>
      <c r="G23" s="1"/>
      <c r="H23" s="1"/>
      <c r="I23" s="1"/>
    </row>
    <row r="24" spans="1:9" ht="13.7" customHeight="1">
      <c r="A24" s="6"/>
      <c r="B24" s="13"/>
      <c r="C24" s="15"/>
      <c r="D24" s="10"/>
      <c r="E24" s="10"/>
      <c r="F24" s="10"/>
      <c r="G24" s="1"/>
      <c r="H24" s="1"/>
      <c r="I24" s="1"/>
    </row>
    <row r="25" spans="1:9" ht="71.25">
      <c r="A25" s="6" t="s">
        <v>14</v>
      </c>
      <c r="B25" s="18" t="s">
        <v>29</v>
      </c>
      <c r="C25" s="14"/>
      <c r="D25" s="10"/>
      <c r="E25" s="10"/>
      <c r="F25" s="10"/>
      <c r="G25" s="1"/>
      <c r="H25" s="1"/>
      <c r="I25" s="1"/>
    </row>
    <row r="26" spans="1:9" ht="13.7" customHeight="1">
      <c r="A26" s="36"/>
      <c r="B26" s="43"/>
      <c r="C26" s="44" t="s">
        <v>15</v>
      </c>
      <c r="D26" s="39">
        <f>4.71+0.59+2.71+0.59+1.36+0.48+1.63+0.48+0.37+2.22+1.92+0.64+1.21+1.59+3.41+14.16+3.44+1.58+1.24+0.64+1.75+2.22+0.37+0.57+2.09+0.57+1.08+0.48+2.7+0.48+4.7+5.42+7.66+1.09+3.13+0.84+3.13+1.4+7.67+5.44</f>
        <v>97.759999999999991</v>
      </c>
      <c r="E26" s="42"/>
      <c r="F26" s="39">
        <f>(D26*E26)</f>
        <v>0</v>
      </c>
      <c r="G26" s="1"/>
      <c r="H26" s="1"/>
      <c r="I26" s="1"/>
    </row>
    <row r="27" spans="1:9" ht="13.7" customHeight="1">
      <c r="A27" s="6"/>
      <c r="B27" s="11"/>
      <c r="C27" s="19"/>
      <c r="D27" s="10"/>
      <c r="E27" s="17"/>
      <c r="F27" s="10"/>
      <c r="G27" s="1"/>
      <c r="H27" s="1"/>
      <c r="I27" s="1"/>
    </row>
    <row r="28" spans="1:9" ht="42.75">
      <c r="A28" s="6" t="s">
        <v>16</v>
      </c>
      <c r="B28" s="18" t="s">
        <v>17</v>
      </c>
      <c r="C28" s="14"/>
      <c r="D28" s="10"/>
      <c r="E28" s="10"/>
      <c r="F28" s="10"/>
      <c r="G28" s="1"/>
      <c r="H28" s="1"/>
      <c r="I28" s="1"/>
    </row>
    <row r="29" spans="1:9" ht="13.7" customHeight="1">
      <c r="A29" s="36"/>
      <c r="B29" s="45"/>
      <c r="C29" s="44" t="s">
        <v>15</v>
      </c>
      <c r="D29" s="39">
        <f>4.71+0.59+2.71+0.59+1.36+0.48+1.63+0.48+0.37+2.22+1.92+0.64+1.21+1.59+3.41+14.16+3.44+1.58+1.24+0.64+1.75+2.22+0.37+0.57+2.09+0.57+1.08+0.48+2.7+0.48+4.7+5.42+7.66+1.09+3.13+0.84+3.13+1.4+7.67+5.44</f>
        <v>97.759999999999991</v>
      </c>
      <c r="E29" s="39"/>
      <c r="F29" s="39">
        <f>(D29*E29)</f>
        <v>0</v>
      </c>
      <c r="G29" s="1"/>
      <c r="H29" s="1"/>
      <c r="I29" s="1"/>
    </row>
    <row r="30" spans="1:9" ht="13.7" customHeight="1">
      <c r="A30" s="6"/>
      <c r="B30" s="11"/>
      <c r="C30" s="19"/>
      <c r="D30" s="10"/>
      <c r="E30" s="10"/>
      <c r="F30" s="10"/>
      <c r="G30" s="1"/>
      <c r="H30" s="1"/>
      <c r="I30" s="1"/>
    </row>
    <row r="31" spans="1:9" ht="28.5">
      <c r="A31" s="6" t="s">
        <v>18</v>
      </c>
      <c r="B31" s="18" t="s">
        <v>19</v>
      </c>
      <c r="C31" s="14"/>
      <c r="D31" s="10"/>
      <c r="E31" s="10"/>
      <c r="F31" s="10"/>
      <c r="G31" s="1"/>
      <c r="H31" s="1"/>
      <c r="I31" s="1"/>
    </row>
    <row r="32" spans="1:9" ht="13.7" customHeight="1">
      <c r="A32" s="36"/>
      <c r="B32" s="40"/>
      <c r="C32" s="44" t="s">
        <v>20</v>
      </c>
      <c r="D32" s="39">
        <v>2</v>
      </c>
      <c r="E32" s="39"/>
      <c r="F32" s="39">
        <f>(D32*E32)</f>
        <v>0</v>
      </c>
      <c r="G32" s="1"/>
      <c r="H32" s="1"/>
      <c r="I32" s="1"/>
    </row>
    <row r="33" spans="1:9" ht="13.7" customHeight="1">
      <c r="A33" s="6"/>
      <c r="B33" s="13"/>
      <c r="C33" s="19"/>
      <c r="D33" s="10"/>
      <c r="E33" s="10"/>
      <c r="F33" s="10"/>
      <c r="G33" s="1"/>
      <c r="H33" s="1"/>
      <c r="I33" s="1"/>
    </row>
    <row r="34" spans="1:9" ht="28.5">
      <c r="A34" s="6" t="s">
        <v>21</v>
      </c>
      <c r="B34" s="11" t="s">
        <v>22</v>
      </c>
      <c r="C34" s="19"/>
      <c r="D34" s="10"/>
      <c r="E34" s="10"/>
      <c r="F34" s="10"/>
      <c r="G34" s="1"/>
      <c r="H34" s="1"/>
      <c r="I34" s="1"/>
    </row>
    <row r="35" spans="1:9" ht="13.7" customHeight="1">
      <c r="A35" s="36"/>
      <c r="B35" s="40"/>
      <c r="C35" s="44" t="s">
        <v>20</v>
      </c>
      <c r="D35" s="39">
        <v>3</v>
      </c>
      <c r="E35" s="39"/>
      <c r="F35" s="39">
        <f>(D35*E35)</f>
        <v>0</v>
      </c>
      <c r="G35" s="1"/>
      <c r="H35" s="1"/>
      <c r="I35" s="1"/>
    </row>
    <row r="36" spans="1:9" ht="13.7" customHeight="1">
      <c r="A36" s="6"/>
      <c r="B36" s="11"/>
      <c r="C36" s="19"/>
      <c r="D36" s="10"/>
      <c r="E36" s="10"/>
      <c r="F36" s="10"/>
      <c r="G36" s="1"/>
      <c r="H36" s="1"/>
      <c r="I36" s="1"/>
    </row>
    <row r="37" spans="1:9" ht="42.75">
      <c r="A37" s="6" t="s">
        <v>23</v>
      </c>
      <c r="B37" s="11" t="s">
        <v>30</v>
      </c>
      <c r="C37" s="19"/>
      <c r="D37" s="10"/>
      <c r="E37" s="10"/>
      <c r="F37" s="10"/>
      <c r="G37" s="1"/>
      <c r="H37" s="1"/>
      <c r="I37" s="1"/>
    </row>
    <row r="38" spans="1:9" ht="13.7" customHeight="1">
      <c r="A38" s="36"/>
      <c r="B38" s="43"/>
      <c r="C38" s="44" t="s">
        <v>15</v>
      </c>
      <c r="D38" s="39">
        <f>(7.66+3.44)*2</f>
        <v>22.2</v>
      </c>
      <c r="E38" s="39"/>
      <c r="F38" s="39">
        <f>(D38*E38)</f>
        <v>0</v>
      </c>
      <c r="G38" s="1"/>
      <c r="H38" s="1"/>
      <c r="I38" s="1"/>
    </row>
    <row r="39" spans="1:9" ht="13.7" customHeight="1">
      <c r="A39" s="6"/>
      <c r="B39" s="11"/>
      <c r="C39" s="19"/>
      <c r="D39" s="10"/>
      <c r="E39" s="10"/>
      <c r="F39" s="10"/>
      <c r="G39" s="1"/>
      <c r="H39" s="1"/>
      <c r="I39" s="1"/>
    </row>
    <row r="40" spans="1:9" ht="28.5">
      <c r="A40" s="6" t="s">
        <v>24</v>
      </c>
      <c r="B40" s="11" t="s">
        <v>33</v>
      </c>
      <c r="C40" s="19"/>
      <c r="D40" s="10"/>
      <c r="E40" s="10"/>
      <c r="F40" s="10"/>
      <c r="G40" s="1"/>
      <c r="H40" s="1"/>
      <c r="I40" s="1"/>
    </row>
    <row r="41" spans="1:9" ht="13.7" customHeight="1">
      <c r="A41" s="36"/>
      <c r="B41" s="43"/>
      <c r="C41" s="44" t="s">
        <v>20</v>
      </c>
      <c r="D41" s="39">
        <v>4</v>
      </c>
      <c r="E41" s="39"/>
      <c r="F41" s="39">
        <f>(D41*E41)</f>
        <v>0</v>
      </c>
      <c r="G41" s="1"/>
      <c r="H41" s="1"/>
      <c r="I41" s="1"/>
    </row>
    <row r="42" spans="1:9" ht="13.7" customHeight="1">
      <c r="A42" s="6"/>
      <c r="B42" s="11"/>
      <c r="C42" s="19"/>
      <c r="D42" s="10"/>
      <c r="E42" s="10"/>
      <c r="F42" s="10"/>
      <c r="G42" s="1"/>
      <c r="H42" s="1"/>
      <c r="I42" s="1"/>
    </row>
    <row r="43" spans="1:9" ht="28.5">
      <c r="A43" s="6" t="s">
        <v>25</v>
      </c>
      <c r="B43" s="11" t="s">
        <v>34</v>
      </c>
      <c r="C43" s="19"/>
      <c r="D43" s="10"/>
      <c r="E43" s="10"/>
      <c r="F43" s="10"/>
      <c r="G43" s="1"/>
      <c r="H43" s="1"/>
      <c r="I43" s="1"/>
    </row>
    <row r="44" spans="1:9" ht="13.7" customHeight="1">
      <c r="A44" s="6"/>
      <c r="B44" s="31"/>
      <c r="C44" s="19" t="s">
        <v>20</v>
      </c>
      <c r="D44" s="10">
        <v>10</v>
      </c>
      <c r="E44" s="10"/>
      <c r="F44" s="10">
        <f>(D44*E44)</f>
        <v>0</v>
      </c>
      <c r="G44" s="1"/>
      <c r="H44" s="1"/>
      <c r="I44" s="1"/>
    </row>
    <row r="45" spans="1:9" ht="13.7" customHeight="1">
      <c r="A45" s="6"/>
      <c r="B45" s="31"/>
      <c r="C45" s="19"/>
      <c r="D45" s="10"/>
      <c r="E45" s="10"/>
      <c r="F45" s="10"/>
      <c r="G45" s="1"/>
      <c r="H45" s="1"/>
      <c r="I45" s="1"/>
    </row>
    <row r="46" spans="1:9" ht="28.5">
      <c r="A46" s="6" t="s">
        <v>40</v>
      </c>
      <c r="B46" s="11" t="s">
        <v>41</v>
      </c>
      <c r="C46" s="19"/>
      <c r="D46" s="10"/>
      <c r="E46" s="10"/>
      <c r="F46" s="10"/>
      <c r="G46" s="1"/>
      <c r="H46" s="1"/>
      <c r="I46" s="1"/>
    </row>
    <row r="47" spans="1:9" ht="13.7" customHeight="1">
      <c r="A47" s="6"/>
      <c r="B47" s="11"/>
      <c r="C47" s="19" t="s">
        <v>15</v>
      </c>
      <c r="D47" s="10">
        <f>(1.07+1.93)*2</f>
        <v>6</v>
      </c>
      <c r="E47" s="10"/>
      <c r="F47" s="10">
        <f>(D47*E47)</f>
        <v>0</v>
      </c>
      <c r="G47" s="1"/>
      <c r="H47" s="1"/>
      <c r="I47" s="1"/>
    </row>
    <row r="48" spans="1:9" ht="13.7" customHeight="1">
      <c r="A48" s="6"/>
      <c r="B48" s="13"/>
      <c r="C48" s="19"/>
      <c r="D48" s="9"/>
      <c r="E48" s="10"/>
      <c r="F48" s="10"/>
      <c r="G48" s="1"/>
      <c r="H48" s="1"/>
      <c r="I48" s="1"/>
    </row>
    <row r="49" spans="1:9" ht="13.7" customHeight="1">
      <c r="A49" s="47"/>
      <c r="B49" s="48"/>
      <c r="C49" s="49"/>
      <c r="D49" s="50"/>
      <c r="E49" s="51" t="s">
        <v>42</v>
      </c>
      <c r="F49" s="51">
        <f>SUM(F6:F48)</f>
        <v>0</v>
      </c>
      <c r="G49" s="1"/>
      <c r="H49" s="1"/>
      <c r="I49" s="1"/>
    </row>
    <row r="50" spans="1:9" ht="13.7" customHeight="1">
      <c r="A50" s="6"/>
      <c r="B50" s="34"/>
      <c r="C50" s="20"/>
      <c r="D50" s="9"/>
      <c r="E50" s="21" t="s">
        <v>43</v>
      </c>
      <c r="F50" s="35">
        <f>F49*0.25</f>
        <v>0</v>
      </c>
      <c r="G50" s="1"/>
      <c r="H50" s="1"/>
      <c r="I50" s="1"/>
    </row>
    <row r="51" spans="1:9" ht="13.7" customHeight="1">
      <c r="A51" s="6"/>
      <c r="B51" s="34"/>
      <c r="C51" s="20"/>
      <c r="D51" s="9"/>
      <c r="E51" s="35" t="s">
        <v>44</v>
      </c>
      <c r="F51" s="21">
        <f>(F49+F50)</f>
        <v>0</v>
      </c>
      <c r="G51" s="1"/>
      <c r="H51" s="1"/>
      <c r="I51" s="1"/>
    </row>
    <row r="52" spans="1:9" ht="13.7" customHeight="1">
      <c r="A52" s="22"/>
      <c r="B52" s="23"/>
      <c r="C52" s="24"/>
      <c r="D52" s="25"/>
      <c r="E52" s="26"/>
      <c r="F52" s="27"/>
      <c r="G52" s="1"/>
      <c r="H52" s="1"/>
      <c r="I52" s="1"/>
    </row>
    <row r="53" spans="1:9" ht="13.7" customHeight="1">
      <c r="A53" s="22"/>
      <c r="B53" s="28"/>
      <c r="C53" s="24"/>
      <c r="D53" s="25"/>
      <c r="E53" s="26"/>
      <c r="F53" s="26"/>
      <c r="G53" s="1"/>
      <c r="H53" s="1"/>
      <c r="I53" s="1"/>
    </row>
    <row r="54" spans="1:9" ht="13.7" customHeight="1">
      <c r="A54" s="22"/>
      <c r="B54" s="28"/>
      <c r="C54" s="24"/>
      <c r="D54" s="25"/>
      <c r="E54" s="26"/>
      <c r="F54" s="29"/>
      <c r="G54" s="1"/>
      <c r="H54" s="1"/>
      <c r="I54" s="1"/>
    </row>
    <row r="55" spans="1:9" ht="13.7" customHeight="1">
      <c r="A55" s="22"/>
      <c r="B55" s="28"/>
      <c r="C55" s="24"/>
      <c r="D55" s="54"/>
      <c r="E55" s="55"/>
      <c r="F55" s="55"/>
      <c r="G55" s="1"/>
      <c r="H55" s="1"/>
      <c r="I55" s="1"/>
    </row>
    <row r="56" spans="1:9" ht="13.7" customHeight="1">
      <c r="A56" s="22"/>
      <c r="B56" s="28"/>
      <c r="C56" s="24"/>
      <c r="D56" s="25"/>
      <c r="E56" s="26"/>
      <c r="F56" s="29"/>
      <c r="G56" s="1"/>
      <c r="H56" s="1"/>
      <c r="I56" s="1"/>
    </row>
    <row r="57" spans="1:9" ht="13.7" customHeight="1">
      <c r="A57" s="22"/>
      <c r="B57" s="28"/>
      <c r="C57" s="24"/>
      <c r="D57" s="25"/>
      <c r="E57" s="26"/>
      <c r="F57" s="26"/>
      <c r="G57" s="1"/>
      <c r="H57" s="1"/>
      <c r="I57" s="1"/>
    </row>
    <row r="58" spans="1:9" ht="13.7" customHeight="1">
      <c r="A58" s="22"/>
      <c r="B58" s="28"/>
      <c r="C58" s="24"/>
      <c r="D58" s="25"/>
      <c r="E58" s="26"/>
      <c r="F58" s="26"/>
      <c r="G58" s="1"/>
      <c r="H58" s="1"/>
      <c r="I58" s="1"/>
    </row>
    <row r="59" spans="1:9" ht="13.7" customHeight="1">
      <c r="A59" s="22"/>
      <c r="B59" s="28"/>
      <c r="C59" s="24"/>
      <c r="D59" s="25"/>
      <c r="E59" s="26"/>
      <c r="F59" s="26"/>
      <c r="G59" s="1"/>
      <c r="H59" s="1"/>
      <c r="I59" s="1"/>
    </row>
    <row r="60" spans="1:9" ht="13.7" customHeight="1">
      <c r="A60" s="22"/>
      <c r="B60" s="28"/>
      <c r="C60" s="24"/>
      <c r="D60" s="25"/>
      <c r="E60" s="26"/>
      <c r="F60" s="26"/>
      <c r="G60" s="1"/>
      <c r="H60" s="1"/>
      <c r="I60" s="1"/>
    </row>
    <row r="61" spans="1:9" ht="13.7" customHeight="1">
      <c r="A61" s="22"/>
      <c r="B61" s="28"/>
      <c r="C61" s="24"/>
      <c r="D61" s="25"/>
      <c r="E61" s="26"/>
      <c r="F61" s="26"/>
      <c r="G61" s="1"/>
      <c r="H61" s="1"/>
      <c r="I61" s="1"/>
    </row>
    <row r="62" spans="1:9" ht="13.7" customHeight="1">
      <c r="A62" s="22"/>
      <c r="B62" s="28"/>
      <c r="C62" s="24"/>
      <c r="D62" s="25"/>
      <c r="E62" s="26"/>
      <c r="F62" s="26"/>
      <c r="G62" s="1"/>
      <c r="H62" s="1"/>
      <c r="I62" s="1"/>
    </row>
    <row r="63" spans="1:9" ht="13.7" customHeight="1">
      <c r="A63" s="22"/>
      <c r="B63" s="28"/>
      <c r="C63" s="24"/>
      <c r="D63" s="25"/>
      <c r="E63" s="26"/>
      <c r="F63" s="26"/>
      <c r="G63" s="1"/>
      <c r="H63" s="1"/>
      <c r="I63" s="1"/>
    </row>
    <row r="64" spans="1:9" ht="13.7" customHeight="1">
      <c r="A64" s="22"/>
      <c r="B64" s="28"/>
      <c r="C64" s="24"/>
      <c r="D64" s="25"/>
      <c r="E64" s="26"/>
      <c r="F64" s="26"/>
      <c r="G64" s="1"/>
      <c r="H64" s="1"/>
      <c r="I64" s="1"/>
    </row>
    <row r="65" spans="1:9" ht="13.7" customHeight="1">
      <c r="A65" s="22"/>
      <c r="B65" s="28"/>
      <c r="C65" s="24"/>
      <c r="D65" s="25"/>
      <c r="E65" s="26"/>
      <c r="F65" s="26"/>
      <c r="G65" s="1"/>
      <c r="H65" s="1"/>
      <c r="I65" s="1"/>
    </row>
    <row r="66" spans="1:9" ht="13.7" customHeight="1">
      <c r="A66" s="22"/>
      <c r="B66" s="28"/>
      <c r="C66" s="24"/>
      <c r="D66" s="25"/>
      <c r="E66" s="26"/>
      <c r="F66" s="26"/>
      <c r="G66" s="1"/>
      <c r="H66" s="1"/>
      <c r="I66" s="1"/>
    </row>
    <row r="67" spans="1:9" ht="13.7" customHeight="1">
      <c r="A67" s="22"/>
      <c r="B67" s="28"/>
      <c r="C67" s="24"/>
      <c r="D67" s="25"/>
      <c r="E67" s="26"/>
      <c r="F67" s="26"/>
      <c r="G67" s="1"/>
      <c r="H67" s="1"/>
      <c r="I67" s="1"/>
    </row>
    <row r="68" spans="1:9" ht="13.7" customHeight="1">
      <c r="A68" s="22"/>
      <c r="B68" s="28"/>
      <c r="C68" s="24"/>
      <c r="D68" s="25"/>
      <c r="E68" s="26"/>
      <c r="F68" s="26"/>
      <c r="G68" s="1"/>
      <c r="H68" s="1"/>
      <c r="I68" s="1"/>
    </row>
  </sheetData>
  <mergeCells count="2">
    <mergeCell ref="A1:F1"/>
    <mergeCell ref="D55:F55"/>
  </mergeCells>
  <pageMargins left="0.59055118110236227" right="0.39370078740157483" top="0.39370078740157483" bottom="0.39370078740157483" header="0" footer="0"/>
  <pageSetup paperSize="9" scale="83" orientation="portrait" r:id="rId1"/>
  <rowBreaks count="2" manualBreakCount="2">
    <brk id="38" max="5" man="1"/>
    <brk id="5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7"/>
  <sheetViews>
    <sheetView tabSelected="1" view="pageBreakPreview" zoomScaleNormal="100" zoomScaleSheetLayoutView="100" workbookViewId="0">
      <selection activeCell="F60" sqref="F60"/>
    </sheetView>
  </sheetViews>
  <sheetFormatPr defaultColWidth="14.42578125" defaultRowHeight="15" customHeight="1"/>
  <cols>
    <col min="1" max="1" width="8" customWidth="1"/>
    <col min="2" max="2" width="47.28515625" customWidth="1"/>
    <col min="3" max="3" width="8" customWidth="1"/>
    <col min="4" max="4" width="10.85546875" customWidth="1"/>
    <col min="5" max="5" width="11.140625" customWidth="1"/>
    <col min="6" max="6" width="12.7109375" customWidth="1"/>
    <col min="7" max="9" width="9.140625" customWidth="1"/>
  </cols>
  <sheetData>
    <row r="1" spans="1:9" ht="13.7" customHeight="1">
      <c r="A1" s="52" t="s">
        <v>58</v>
      </c>
      <c r="B1" s="53"/>
      <c r="C1" s="53"/>
      <c r="D1" s="53"/>
      <c r="E1" s="53"/>
      <c r="F1" s="53"/>
      <c r="G1" s="1"/>
      <c r="H1" s="1"/>
      <c r="I1" s="1"/>
    </row>
    <row r="2" spans="1:9" ht="13.7" customHeight="1">
      <c r="A2" s="2"/>
      <c r="B2" s="2"/>
      <c r="C2" s="2"/>
      <c r="D2" s="3"/>
      <c r="E2" s="3"/>
      <c r="F2" s="3"/>
      <c r="G2" s="1"/>
      <c r="H2" s="1"/>
      <c r="I2" s="1"/>
    </row>
    <row r="3" spans="1:9" ht="22.5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1"/>
      <c r="H3" s="1"/>
      <c r="I3" s="1"/>
    </row>
    <row r="4" spans="1:9" ht="13.7" customHeight="1">
      <c r="A4" s="6"/>
      <c r="B4" s="7"/>
      <c r="C4" s="8"/>
      <c r="D4" s="9"/>
      <c r="E4" s="10"/>
      <c r="F4" s="10"/>
      <c r="G4" s="1"/>
      <c r="H4" s="1"/>
      <c r="I4" s="1"/>
    </row>
    <row r="5" spans="1:9" ht="28.5">
      <c r="A5" s="6" t="s">
        <v>6</v>
      </c>
      <c r="B5" s="11" t="s">
        <v>27</v>
      </c>
      <c r="C5" s="12"/>
      <c r="D5" s="9"/>
      <c r="E5" s="10"/>
      <c r="F5" s="10"/>
      <c r="G5" s="1"/>
      <c r="H5" s="1"/>
      <c r="I5" s="1"/>
    </row>
    <row r="6" spans="1:9" ht="16.5">
      <c r="A6" s="36"/>
      <c r="B6" s="40"/>
      <c r="C6" s="38" t="s">
        <v>7</v>
      </c>
      <c r="D6" s="39">
        <v>550.29</v>
      </c>
      <c r="E6" s="39"/>
      <c r="F6" s="39">
        <f>(D6*E6)</f>
        <v>0</v>
      </c>
      <c r="G6" s="1"/>
      <c r="H6" s="1"/>
      <c r="I6" s="1"/>
    </row>
    <row r="7" spans="1:9">
      <c r="A7" s="6"/>
      <c r="B7" s="13"/>
      <c r="C7" s="14"/>
      <c r="D7" s="10"/>
      <c r="E7" s="10"/>
      <c r="F7" s="10"/>
      <c r="G7" s="1"/>
      <c r="H7" s="1"/>
      <c r="I7" s="1"/>
    </row>
    <row r="8" spans="1:9" ht="42.75">
      <c r="A8" s="6" t="s">
        <v>8</v>
      </c>
      <c r="B8" s="11" t="s">
        <v>45</v>
      </c>
      <c r="C8" s="12"/>
      <c r="D8" s="9"/>
      <c r="E8" s="10"/>
      <c r="F8" s="10"/>
      <c r="G8" s="1"/>
      <c r="H8" s="1"/>
      <c r="I8" s="1"/>
    </row>
    <row r="9" spans="1:9">
      <c r="A9" s="6"/>
      <c r="B9" s="32" t="s">
        <v>47</v>
      </c>
      <c r="C9" s="14" t="s">
        <v>15</v>
      </c>
      <c r="D9" s="10">
        <f>5.43+5.09+1.84+0.55+3.44+42.93+4.39+1.67+5.02+5.37+11.03+11.03</f>
        <v>97.79</v>
      </c>
      <c r="E9" s="10"/>
      <c r="F9" s="10">
        <f>(D9*E9)</f>
        <v>0</v>
      </c>
      <c r="G9" s="1"/>
      <c r="H9" s="1"/>
      <c r="I9" s="1"/>
    </row>
    <row r="10" spans="1:9" ht="29.25">
      <c r="A10" s="6"/>
      <c r="B10" s="33" t="s">
        <v>59</v>
      </c>
      <c r="C10" s="14" t="s">
        <v>15</v>
      </c>
      <c r="D10" s="10">
        <f>3.37+3.35+3.37</f>
        <v>10.09</v>
      </c>
      <c r="E10" s="10"/>
      <c r="F10" s="10">
        <f>(D10*E10)</f>
        <v>0</v>
      </c>
      <c r="G10" s="1"/>
      <c r="H10" s="1"/>
      <c r="I10" s="1"/>
    </row>
    <row r="11" spans="1:9">
      <c r="A11" s="36"/>
      <c r="B11" s="37" t="s">
        <v>60</v>
      </c>
      <c r="C11" s="38" t="s">
        <v>15</v>
      </c>
      <c r="D11" s="39">
        <f>2.28+1.63+1.46+2.1</f>
        <v>7.4699999999999989</v>
      </c>
      <c r="E11" s="39"/>
      <c r="F11" s="39">
        <f>(D11*E11)</f>
        <v>0</v>
      </c>
      <c r="G11" s="1"/>
      <c r="H11" s="1"/>
      <c r="I11" s="1"/>
    </row>
    <row r="12" spans="1:9" ht="13.7" customHeight="1">
      <c r="A12" s="6"/>
      <c r="B12" s="13"/>
      <c r="C12" s="15"/>
      <c r="D12" s="10"/>
      <c r="E12" s="10"/>
      <c r="F12" s="10"/>
      <c r="G12" s="1"/>
      <c r="H12" s="1"/>
      <c r="I12" s="1"/>
    </row>
    <row r="13" spans="1:9" ht="28.5">
      <c r="A13" s="6" t="s">
        <v>9</v>
      </c>
      <c r="B13" s="11" t="s">
        <v>28</v>
      </c>
      <c r="C13" s="14"/>
      <c r="D13" s="10"/>
      <c r="E13" s="10"/>
      <c r="F13" s="10"/>
      <c r="G13" s="1"/>
      <c r="H13" s="1"/>
      <c r="I13" s="1"/>
    </row>
    <row r="14" spans="1:9" ht="16.5">
      <c r="A14" s="36"/>
      <c r="B14" s="40"/>
      <c r="C14" s="38" t="s">
        <v>7</v>
      </c>
      <c r="D14" s="39">
        <v>550.29</v>
      </c>
      <c r="E14" s="39"/>
      <c r="F14" s="39">
        <f>(D14*E14)</f>
        <v>0</v>
      </c>
      <c r="G14" s="1"/>
      <c r="H14" s="1"/>
      <c r="I14" s="1"/>
    </row>
    <row r="15" spans="1:9" ht="13.7" customHeight="1">
      <c r="A15" s="6"/>
      <c r="B15" s="13"/>
      <c r="C15" s="15"/>
      <c r="D15" s="10"/>
      <c r="E15" s="10"/>
      <c r="F15" s="10"/>
      <c r="G15" s="1"/>
      <c r="H15" s="1"/>
      <c r="I15" s="1"/>
    </row>
    <row r="16" spans="1:9" ht="28.5">
      <c r="A16" s="6" t="s">
        <v>10</v>
      </c>
      <c r="B16" s="16" t="s">
        <v>11</v>
      </c>
      <c r="C16" s="14"/>
      <c r="D16" s="10"/>
      <c r="E16" s="10"/>
      <c r="F16" s="10"/>
      <c r="G16" s="1"/>
      <c r="H16" s="1"/>
      <c r="I16" s="1"/>
    </row>
    <row r="17" spans="1:9" ht="16.5">
      <c r="A17" s="36"/>
      <c r="B17" s="40"/>
      <c r="C17" s="38" t="s">
        <v>7</v>
      </c>
      <c r="D17" s="39">
        <v>550.29</v>
      </c>
      <c r="E17" s="39"/>
      <c r="F17" s="39">
        <f>(D17*E17)</f>
        <v>0</v>
      </c>
      <c r="G17" s="1"/>
      <c r="H17" s="1"/>
      <c r="I17" s="1"/>
    </row>
    <row r="18" spans="1:9" ht="13.7" customHeight="1">
      <c r="A18" s="6"/>
      <c r="B18" s="13"/>
      <c r="C18" s="15"/>
      <c r="D18" s="10"/>
      <c r="E18" s="10"/>
      <c r="F18" s="10"/>
      <c r="G18" s="1"/>
      <c r="H18" s="1"/>
      <c r="I18" s="1"/>
    </row>
    <row r="19" spans="1:9" ht="143.25">
      <c r="A19" s="6" t="s">
        <v>12</v>
      </c>
      <c r="B19" s="11" t="s">
        <v>13</v>
      </c>
      <c r="C19" s="12"/>
      <c r="D19" s="10"/>
      <c r="E19" s="10"/>
      <c r="F19" s="10"/>
      <c r="G19" s="1"/>
      <c r="H19" s="1"/>
      <c r="I19" s="1"/>
    </row>
    <row r="20" spans="1:9" ht="16.5">
      <c r="A20" s="6"/>
      <c r="B20" s="30" t="s">
        <v>31</v>
      </c>
      <c r="C20" s="14" t="s">
        <v>7</v>
      </c>
      <c r="D20" s="10">
        <v>550.29</v>
      </c>
      <c r="E20" s="17"/>
      <c r="F20" s="10">
        <f>(D20*E20)</f>
        <v>0</v>
      </c>
      <c r="G20" s="1"/>
      <c r="H20" s="1"/>
      <c r="I20" s="1"/>
    </row>
    <row r="21" spans="1:9" ht="16.5">
      <c r="A21" s="36"/>
      <c r="B21" s="41" t="s">
        <v>32</v>
      </c>
      <c r="C21" s="38" t="s">
        <v>7</v>
      </c>
      <c r="D21" s="39">
        <f>(7.66*3.44)*3</f>
        <v>79.051199999999994</v>
      </c>
      <c r="E21" s="42"/>
      <c r="F21" s="39">
        <f>(D21*E21)</f>
        <v>0</v>
      </c>
      <c r="G21" s="1"/>
      <c r="H21" s="1"/>
      <c r="I21" s="1"/>
    </row>
    <row r="22" spans="1:9" ht="13.7" customHeight="1">
      <c r="A22" s="6"/>
      <c r="B22" s="13"/>
      <c r="C22" s="15"/>
      <c r="D22" s="10"/>
      <c r="E22" s="10"/>
      <c r="F22" s="10"/>
      <c r="G22" s="1"/>
      <c r="H22" s="1"/>
      <c r="I22" s="1"/>
    </row>
    <row r="23" spans="1:9" ht="85.5">
      <c r="A23" s="6" t="s">
        <v>14</v>
      </c>
      <c r="B23" s="18" t="s">
        <v>53</v>
      </c>
      <c r="C23" s="14"/>
      <c r="D23" s="10"/>
      <c r="E23" s="10"/>
      <c r="F23" s="10"/>
      <c r="G23" s="1"/>
      <c r="H23" s="1"/>
      <c r="I23" s="1"/>
    </row>
    <row r="24" spans="1:9" ht="13.7" customHeight="1">
      <c r="A24" s="36"/>
      <c r="B24" s="43"/>
      <c r="C24" s="44" t="s">
        <v>15</v>
      </c>
      <c r="D24" s="39">
        <f>(5.43+5.09+0.52+2.09+0.52+1.84+0.54+1.46+0.54+0.55+0.57+0.58+0.57+3.44+42.93+3.48+0.52+0.59+0.52+0.47+0.54+1.46+0.54+1.85+0.51+2.1+0.51+5.14+5.42+7.65+3.33+3.14+3.12+7.66+11.09+7.66+3.31+2.94+2.94+7.68+11.08+7.65+3.32+3.02+3.02+7.68)+(0.77+0.44+1.1+2.1+0.82+1.46+0.5+0.5+0.58+0.58+0.44+0.76+0.43+0.43+1.1+2.1+0.82+1.46+0.51+0.51+0.59+1+0.43+0.43+0.76+0.43+0.77+0.42)*2</f>
        <v>231.09000000000009</v>
      </c>
      <c r="E24" s="42"/>
      <c r="F24" s="39">
        <f>(D24*E24)</f>
        <v>0</v>
      </c>
      <c r="G24" s="1"/>
      <c r="H24" s="1"/>
      <c r="I24" s="1"/>
    </row>
    <row r="25" spans="1:9" ht="13.7" customHeight="1">
      <c r="A25" s="6"/>
      <c r="B25" s="11"/>
      <c r="C25" s="19"/>
      <c r="D25" s="10"/>
      <c r="E25" s="17"/>
      <c r="F25" s="10"/>
      <c r="G25" s="1"/>
      <c r="H25" s="1"/>
      <c r="I25" s="1"/>
    </row>
    <row r="26" spans="1:9" ht="71.25">
      <c r="A26" s="6" t="s">
        <v>16</v>
      </c>
      <c r="B26" s="18" t="s">
        <v>61</v>
      </c>
      <c r="C26" s="14"/>
      <c r="D26" s="10"/>
      <c r="E26" s="10"/>
      <c r="F26" s="10"/>
      <c r="G26" s="1"/>
      <c r="H26" s="1"/>
      <c r="I26" s="1"/>
    </row>
    <row r="27" spans="1:9" ht="13.7" customHeight="1">
      <c r="A27" s="36"/>
      <c r="B27" s="45"/>
      <c r="C27" s="44" t="s">
        <v>15</v>
      </c>
      <c r="D27" s="39">
        <f>(5.43+5.09+0.52+2.09+0.52+1.84+0.54+1.46+0.54+0.55+0.57+0.58+0.57+3.44+42.93+3.48+0.52+0.59+0.52+0.47+0.54+1.46+0.54+1.85+0.51+2.1+0.51+5.14+5.42+7.65+3.33+3.14+3.12+7.66+11.09+7.66+3.31+2.94+2.94+7.68+11.08+7.65+3.32+3.02+3.02+7.68)+(0.77+0.44+1.1+2.1+0.82+1.46+0.5+0.5+0.58+0.58+0.44+0.76+0.43+0.43+1.1+2.1+0.82+1.46+0.51+0.51+0.59+1+0.43+0.43+0.76+0.43+0.77+0.42)*2</f>
        <v>231.09000000000009</v>
      </c>
      <c r="E27" s="39"/>
      <c r="F27" s="39">
        <f>(D27*E27)</f>
        <v>0</v>
      </c>
      <c r="G27" s="1"/>
      <c r="H27" s="1"/>
      <c r="I27" s="1"/>
    </row>
    <row r="28" spans="1:9" ht="13.7" customHeight="1">
      <c r="A28" s="6"/>
      <c r="B28" s="11"/>
      <c r="C28" s="19"/>
      <c r="D28" s="10"/>
      <c r="E28" s="10"/>
      <c r="F28" s="10"/>
      <c r="G28" s="1"/>
      <c r="H28" s="1"/>
      <c r="I28" s="1"/>
    </row>
    <row r="29" spans="1:9" ht="28.5">
      <c r="A29" s="6" t="s">
        <v>18</v>
      </c>
      <c r="B29" s="18" t="s">
        <v>19</v>
      </c>
      <c r="C29" s="14"/>
      <c r="D29" s="10"/>
      <c r="E29" s="10"/>
      <c r="F29" s="10"/>
      <c r="G29" s="1"/>
      <c r="H29" s="1"/>
      <c r="I29" s="1"/>
    </row>
    <row r="30" spans="1:9" ht="13.7" customHeight="1">
      <c r="A30" s="36"/>
      <c r="B30" s="40"/>
      <c r="C30" s="44" t="s">
        <v>20</v>
      </c>
      <c r="D30" s="39">
        <v>6</v>
      </c>
      <c r="E30" s="39"/>
      <c r="F30" s="39">
        <f>(D30*E30)</f>
        <v>0</v>
      </c>
      <c r="G30" s="1"/>
      <c r="H30" s="1"/>
      <c r="I30" s="1"/>
    </row>
    <row r="31" spans="1:9" ht="13.7" customHeight="1">
      <c r="A31" s="6"/>
      <c r="B31" s="13"/>
      <c r="C31" s="19"/>
      <c r="D31" s="10"/>
      <c r="E31" s="10"/>
      <c r="F31" s="10"/>
      <c r="G31" s="1"/>
      <c r="H31" s="1"/>
      <c r="I31" s="1"/>
    </row>
    <row r="32" spans="1:9" ht="28.5">
      <c r="A32" s="6" t="s">
        <v>21</v>
      </c>
      <c r="B32" s="11" t="s">
        <v>22</v>
      </c>
      <c r="C32" s="19"/>
      <c r="D32" s="10"/>
      <c r="E32" s="10"/>
      <c r="F32" s="10"/>
      <c r="G32" s="1"/>
      <c r="H32" s="1"/>
      <c r="I32" s="1"/>
    </row>
    <row r="33" spans="1:9" ht="13.7" customHeight="1">
      <c r="A33" s="36"/>
      <c r="B33" s="40"/>
      <c r="C33" s="44" t="s">
        <v>20</v>
      </c>
      <c r="D33" s="39">
        <v>10</v>
      </c>
      <c r="E33" s="39"/>
      <c r="F33" s="39">
        <f>(D33*E33)</f>
        <v>0</v>
      </c>
      <c r="G33" s="1"/>
      <c r="H33" s="1"/>
      <c r="I33" s="1"/>
    </row>
    <row r="34" spans="1:9" ht="13.7" customHeight="1">
      <c r="A34" s="6"/>
      <c r="B34" s="11"/>
      <c r="C34" s="19"/>
      <c r="D34" s="10"/>
      <c r="E34" s="10"/>
      <c r="F34" s="10"/>
      <c r="G34" s="1"/>
      <c r="H34" s="1"/>
      <c r="I34" s="1"/>
    </row>
    <row r="35" spans="1:9" ht="42.75">
      <c r="A35" s="6" t="s">
        <v>23</v>
      </c>
      <c r="B35" s="11" t="s">
        <v>30</v>
      </c>
      <c r="C35" s="19"/>
      <c r="D35" s="10"/>
      <c r="E35" s="10"/>
      <c r="F35" s="10"/>
      <c r="G35" s="1"/>
      <c r="H35" s="1"/>
      <c r="I35" s="1"/>
    </row>
    <row r="36" spans="1:9" ht="13.7" customHeight="1">
      <c r="A36" s="36"/>
      <c r="B36" s="43"/>
      <c r="C36" s="44" t="s">
        <v>15</v>
      </c>
      <c r="D36" s="39">
        <f>(7.66+3.44)*2*3</f>
        <v>66.599999999999994</v>
      </c>
      <c r="E36" s="39"/>
      <c r="F36" s="39">
        <f>(D36*E36)</f>
        <v>0</v>
      </c>
      <c r="G36" s="1"/>
      <c r="H36" s="1"/>
      <c r="I36" s="1"/>
    </row>
    <row r="37" spans="1:9" ht="13.7" customHeight="1">
      <c r="A37" s="6"/>
      <c r="B37" s="11"/>
      <c r="C37" s="19"/>
      <c r="D37" s="10"/>
      <c r="E37" s="10"/>
      <c r="F37" s="10"/>
      <c r="G37" s="1"/>
      <c r="H37" s="1"/>
      <c r="I37" s="1"/>
    </row>
    <row r="38" spans="1:9" ht="28.5">
      <c r="A38" s="6" t="s">
        <v>24</v>
      </c>
      <c r="B38" s="11" t="s">
        <v>33</v>
      </c>
      <c r="C38" s="19"/>
      <c r="D38" s="10"/>
      <c r="E38" s="10"/>
      <c r="F38" s="10"/>
      <c r="G38" s="1"/>
      <c r="H38" s="1"/>
      <c r="I38" s="1"/>
    </row>
    <row r="39" spans="1:9" ht="13.7" customHeight="1">
      <c r="A39" s="36"/>
      <c r="B39" s="43"/>
      <c r="C39" s="44" t="s">
        <v>20</v>
      </c>
      <c r="D39" s="39">
        <v>16</v>
      </c>
      <c r="E39" s="39"/>
      <c r="F39" s="39">
        <f>(D39*E39)</f>
        <v>0</v>
      </c>
      <c r="G39" s="1"/>
      <c r="H39" s="1"/>
      <c r="I39" s="1"/>
    </row>
    <row r="40" spans="1:9" ht="13.7" customHeight="1">
      <c r="A40" s="6"/>
      <c r="B40" s="11"/>
      <c r="C40" s="19"/>
      <c r="D40" s="10"/>
      <c r="E40" s="10"/>
      <c r="F40" s="10"/>
      <c r="G40" s="1"/>
      <c r="H40" s="1"/>
      <c r="I40" s="1"/>
    </row>
    <row r="41" spans="1:9" ht="28.5">
      <c r="A41" s="6" t="s">
        <v>25</v>
      </c>
      <c r="B41" s="11" t="s">
        <v>34</v>
      </c>
      <c r="C41" s="19"/>
      <c r="D41" s="10"/>
      <c r="E41" s="10"/>
      <c r="F41" s="10"/>
      <c r="G41" s="1"/>
      <c r="H41" s="1"/>
      <c r="I41" s="1"/>
    </row>
    <row r="42" spans="1:9" ht="13.7" customHeight="1">
      <c r="A42" s="6"/>
      <c r="B42" s="33" t="s">
        <v>35</v>
      </c>
      <c r="C42" s="19" t="s">
        <v>20</v>
      </c>
      <c r="D42" s="10">
        <v>4</v>
      </c>
      <c r="E42" s="10"/>
      <c r="F42" s="10">
        <f>(D42*E42)</f>
        <v>0</v>
      </c>
      <c r="G42" s="1"/>
      <c r="H42" s="1"/>
      <c r="I42" s="1"/>
    </row>
    <row r="43" spans="1:9" ht="13.7" customHeight="1">
      <c r="A43" s="36"/>
      <c r="B43" s="37" t="s">
        <v>36</v>
      </c>
      <c r="C43" s="44" t="s">
        <v>20</v>
      </c>
      <c r="D43" s="39">
        <v>10</v>
      </c>
      <c r="E43" s="39"/>
      <c r="F43" s="39">
        <f>(D43*E43)</f>
        <v>0</v>
      </c>
      <c r="G43" s="1"/>
      <c r="H43" s="1"/>
      <c r="I43" s="1"/>
    </row>
    <row r="44" spans="1:9" ht="13.7" customHeight="1">
      <c r="A44" s="6"/>
      <c r="B44" s="31"/>
      <c r="C44" s="19"/>
      <c r="D44" s="10"/>
      <c r="E44" s="10"/>
      <c r="F44" s="10"/>
      <c r="G44" s="1"/>
      <c r="H44" s="1"/>
      <c r="I44" s="1"/>
    </row>
    <row r="45" spans="1:9" ht="28.5">
      <c r="A45" s="6" t="s">
        <v>40</v>
      </c>
      <c r="B45" s="11" t="s">
        <v>41</v>
      </c>
      <c r="C45" s="19"/>
      <c r="D45" s="10"/>
      <c r="E45" s="10"/>
      <c r="F45" s="10"/>
      <c r="G45" s="1"/>
      <c r="H45" s="1"/>
      <c r="I45" s="1"/>
    </row>
    <row r="46" spans="1:9" ht="13.7" customHeight="1">
      <c r="A46" s="36"/>
      <c r="B46" s="43"/>
      <c r="C46" s="44" t="s">
        <v>15</v>
      </c>
      <c r="D46" s="39">
        <f>(1.06+1.9)*2*3</f>
        <v>17.759999999999998</v>
      </c>
      <c r="E46" s="39"/>
      <c r="F46" s="39">
        <f>(D46*E46)</f>
        <v>0</v>
      </c>
      <c r="G46" s="1"/>
      <c r="H46" s="1"/>
      <c r="I46" s="1"/>
    </row>
    <row r="47" spans="1:9" ht="13.7" customHeight="1">
      <c r="A47" s="6"/>
      <c r="B47" s="11"/>
      <c r="C47" s="19"/>
      <c r="D47" s="10"/>
      <c r="E47" s="10"/>
      <c r="F47" s="10"/>
      <c r="G47" s="1"/>
      <c r="H47" s="1"/>
      <c r="I47" s="1"/>
    </row>
    <row r="48" spans="1:9" ht="28.5">
      <c r="A48" s="6" t="s">
        <v>62</v>
      </c>
      <c r="B48" s="11" t="s">
        <v>63</v>
      </c>
      <c r="C48" s="19"/>
      <c r="D48" s="10"/>
      <c r="E48" s="10"/>
      <c r="F48" s="10"/>
      <c r="G48" s="1"/>
      <c r="H48" s="1"/>
      <c r="I48" s="1"/>
    </row>
    <row r="49" spans="1:9" ht="13.7" customHeight="1">
      <c r="A49" s="36"/>
      <c r="B49" s="43"/>
      <c r="C49" s="44" t="s">
        <v>20</v>
      </c>
      <c r="D49" s="39">
        <v>2</v>
      </c>
      <c r="E49" s="39"/>
      <c r="F49" s="39">
        <f>(D49*E49)</f>
        <v>0</v>
      </c>
      <c r="G49" s="1"/>
      <c r="H49" s="1"/>
      <c r="I49" s="1"/>
    </row>
    <row r="50" spans="1:9" ht="13.7" customHeight="1">
      <c r="A50" s="6"/>
      <c r="B50" s="11"/>
      <c r="C50" s="19"/>
      <c r="D50" s="10"/>
      <c r="E50" s="10"/>
      <c r="F50" s="10"/>
      <c r="G50" s="1"/>
      <c r="H50" s="1"/>
      <c r="I50" s="1"/>
    </row>
    <row r="51" spans="1:9" ht="13.7" customHeight="1">
      <c r="A51" s="6"/>
      <c r="B51" s="11" t="s">
        <v>52</v>
      </c>
      <c r="C51" s="19"/>
      <c r="D51" s="10"/>
      <c r="E51" s="10"/>
      <c r="F51" s="10"/>
      <c r="G51" s="1"/>
      <c r="H51" s="1"/>
      <c r="I51" s="1"/>
    </row>
    <row r="52" spans="1:9" ht="13.7" customHeight="1">
      <c r="A52" s="6"/>
      <c r="B52" s="11"/>
      <c r="C52" s="19"/>
      <c r="D52" s="10"/>
      <c r="E52" s="10"/>
      <c r="F52" s="10"/>
      <c r="G52" s="1"/>
      <c r="H52" s="1"/>
      <c r="I52" s="1"/>
    </row>
    <row r="53" spans="1:9" ht="204.75">
      <c r="A53" s="6"/>
      <c r="B53" s="11" t="s">
        <v>54</v>
      </c>
      <c r="C53" s="19"/>
      <c r="D53" s="10"/>
      <c r="E53" s="10"/>
      <c r="F53" s="10"/>
      <c r="G53" s="1"/>
      <c r="H53" s="1"/>
      <c r="I53" s="1"/>
    </row>
    <row r="54" spans="1:9" ht="13.7" customHeight="1">
      <c r="A54" s="6"/>
      <c r="B54" s="33" t="s">
        <v>55</v>
      </c>
      <c r="C54" s="19" t="s">
        <v>15</v>
      </c>
      <c r="D54" s="10">
        <f>5.43+5.09+0.52+2.09+0.52+1.84+0.54+1.46+0.54+0.55+0.57+0.58+0.57+3.44+42.93+3.48+0.52+0.59+0.52+0.47+0.54+1.46+0.54+1.85+0.51+2.1+0.51+5.14+5.42+11.09+11.08</f>
        <v>112.49000000000001</v>
      </c>
      <c r="E54" s="10"/>
      <c r="F54" s="10">
        <f>(D54*E54)</f>
        <v>0</v>
      </c>
      <c r="G54" s="1"/>
      <c r="H54" s="1"/>
      <c r="I54" s="1"/>
    </row>
    <row r="55" spans="1:9" ht="13.7" customHeight="1">
      <c r="A55" s="6"/>
      <c r="B55" s="33" t="s">
        <v>56</v>
      </c>
      <c r="C55" s="19" t="s">
        <v>15</v>
      </c>
      <c r="D55" s="10">
        <f>-(5.43+5.09+0.52+2.09+0.52+1.84+0.54+1.46+0.54+0.55+0.57+0.58+0.57+3.44+42.93+3.48+0.52+0.59+0.52+0.47+0.54+1.46+0.54+1.85+0.51+2.1+0.51+5.14+5.42+11.09+11.08)</f>
        <v>-112.49000000000001</v>
      </c>
      <c r="E55" s="10"/>
      <c r="F55" s="10">
        <f>(D55*E55)</f>
        <v>0</v>
      </c>
      <c r="G55" s="1"/>
      <c r="H55" s="1"/>
      <c r="I55" s="1"/>
    </row>
    <row r="56" spans="1:9" ht="13.7" customHeight="1">
      <c r="A56" s="6"/>
      <c r="B56" s="33" t="s">
        <v>57</v>
      </c>
      <c r="C56" s="19" t="s">
        <v>15</v>
      </c>
      <c r="D56" s="10">
        <f>-(5.43+5.09+0.52+2.09+0.52+1.84+0.54+1.46+0.54+0.55+0.57+0.58+0.57+3.44+42.93+3.48+0.52+0.59+0.52+0.47+0.54+1.46+0.54+1.85+0.51+2.1+0.51+5.14+5.42+11.09+11.08)</f>
        <v>-112.49000000000001</v>
      </c>
      <c r="E56" s="10"/>
      <c r="F56" s="10">
        <f>(D56*E56)</f>
        <v>0</v>
      </c>
      <c r="G56" s="1"/>
      <c r="H56" s="1"/>
      <c r="I56" s="1"/>
    </row>
    <row r="57" spans="1:9" ht="13.7" customHeight="1">
      <c r="A57" s="6"/>
      <c r="B57" s="13"/>
      <c r="C57" s="19"/>
      <c r="D57" s="9"/>
      <c r="E57" s="10"/>
      <c r="F57" s="10"/>
      <c r="G57" s="1"/>
      <c r="H57" s="1"/>
      <c r="I57" s="1"/>
    </row>
    <row r="58" spans="1:9" ht="13.7" customHeight="1">
      <c r="A58" s="47"/>
      <c r="B58" s="48"/>
      <c r="C58" s="49"/>
      <c r="D58" s="50"/>
      <c r="E58" s="51" t="s">
        <v>42</v>
      </c>
      <c r="F58" s="51">
        <f>SUM(F6:F57)</f>
        <v>0</v>
      </c>
      <c r="G58" s="1"/>
      <c r="H58" s="1"/>
      <c r="I58" s="1"/>
    </row>
    <row r="59" spans="1:9" ht="13.7" customHeight="1">
      <c r="A59" s="6"/>
      <c r="B59" s="34"/>
      <c r="C59" s="20"/>
      <c r="D59" s="9"/>
      <c r="E59" s="21" t="s">
        <v>43</v>
      </c>
      <c r="F59" s="35">
        <f>F58*0.25</f>
        <v>0</v>
      </c>
      <c r="G59" s="1"/>
      <c r="H59" s="1"/>
      <c r="I59" s="1"/>
    </row>
    <row r="60" spans="1:9" ht="13.7" customHeight="1">
      <c r="A60" s="6"/>
      <c r="B60" s="34"/>
      <c r="C60" s="20"/>
      <c r="D60" s="9"/>
      <c r="E60" s="35" t="s">
        <v>44</v>
      </c>
      <c r="F60" s="21">
        <f>(F58+F59)</f>
        <v>0</v>
      </c>
      <c r="G60" s="1"/>
      <c r="H60" s="1"/>
      <c r="I60" s="1"/>
    </row>
    <row r="61" spans="1:9" ht="13.7" customHeight="1">
      <c r="A61" s="22"/>
      <c r="B61" s="23"/>
      <c r="C61" s="24"/>
      <c r="D61" s="25"/>
      <c r="E61" s="26"/>
      <c r="F61" s="27"/>
      <c r="G61" s="1"/>
      <c r="H61" s="1"/>
      <c r="I61" s="1"/>
    </row>
    <row r="62" spans="1:9" ht="13.7" customHeight="1">
      <c r="A62" s="22"/>
      <c r="B62" s="28"/>
      <c r="C62" s="24"/>
      <c r="D62" s="25"/>
      <c r="E62" s="26"/>
      <c r="F62" s="26"/>
      <c r="G62" s="1"/>
      <c r="H62" s="1"/>
      <c r="I62" s="1"/>
    </row>
    <row r="63" spans="1:9" ht="13.7" customHeight="1">
      <c r="A63" s="22"/>
      <c r="B63" s="28"/>
      <c r="C63" s="24"/>
      <c r="D63" s="25"/>
      <c r="E63" s="26"/>
      <c r="F63" s="29"/>
      <c r="G63" s="1"/>
      <c r="H63" s="1"/>
      <c r="I63" s="1"/>
    </row>
    <row r="64" spans="1:9" ht="13.7" customHeight="1">
      <c r="A64" s="22"/>
      <c r="B64" s="28"/>
      <c r="C64" s="24"/>
      <c r="D64" s="54"/>
      <c r="E64" s="55"/>
      <c r="F64" s="55"/>
      <c r="G64" s="1"/>
      <c r="H64" s="1"/>
      <c r="I64" s="1"/>
    </row>
    <row r="65" spans="1:9" ht="13.7" customHeight="1">
      <c r="A65" s="22"/>
      <c r="B65" s="28"/>
      <c r="C65" s="24"/>
      <c r="D65" s="25"/>
      <c r="E65" s="26"/>
      <c r="F65" s="29"/>
      <c r="G65" s="1"/>
      <c r="H65" s="1"/>
      <c r="I65" s="1"/>
    </row>
    <row r="66" spans="1:9" ht="13.7" customHeight="1">
      <c r="A66" s="22"/>
      <c r="B66" s="28"/>
      <c r="C66" s="24"/>
      <c r="D66" s="25"/>
      <c r="E66" s="26"/>
      <c r="F66" s="26"/>
      <c r="G66" s="1"/>
      <c r="H66" s="1"/>
      <c r="I66" s="1"/>
    </row>
    <row r="67" spans="1:9" ht="13.7" customHeight="1">
      <c r="A67" s="22"/>
      <c r="B67" s="28"/>
      <c r="C67" s="24"/>
      <c r="D67" s="25"/>
      <c r="E67" s="26"/>
      <c r="F67" s="26"/>
      <c r="G67" s="1"/>
      <c r="H67" s="1"/>
      <c r="I67" s="1"/>
    </row>
    <row r="68" spans="1:9" ht="13.7" customHeight="1">
      <c r="A68" s="22"/>
      <c r="B68" s="28"/>
      <c r="C68" s="24"/>
      <c r="D68" s="25"/>
      <c r="E68" s="26"/>
      <c r="F68" s="26"/>
      <c r="G68" s="1"/>
      <c r="H68" s="1"/>
      <c r="I68" s="1"/>
    </row>
    <row r="69" spans="1:9" ht="13.7" customHeight="1">
      <c r="A69" s="22"/>
      <c r="B69" s="28"/>
      <c r="C69" s="24"/>
      <c r="D69" s="25"/>
      <c r="E69" s="26"/>
      <c r="F69" s="26"/>
      <c r="G69" s="1"/>
      <c r="H69" s="1"/>
      <c r="I69" s="1"/>
    </row>
    <row r="70" spans="1:9" ht="13.7" customHeight="1">
      <c r="A70" s="22"/>
      <c r="B70" s="28"/>
      <c r="C70" s="24"/>
      <c r="D70" s="25"/>
      <c r="E70" s="26"/>
      <c r="F70" s="26"/>
      <c r="G70" s="1"/>
      <c r="H70" s="1"/>
      <c r="I70" s="1"/>
    </row>
    <row r="71" spans="1:9" ht="13.7" customHeight="1">
      <c r="A71" s="22"/>
      <c r="B71" s="28"/>
      <c r="C71" s="24"/>
      <c r="D71" s="25"/>
      <c r="E71" s="26"/>
      <c r="F71" s="26"/>
      <c r="G71" s="1"/>
      <c r="H71" s="1"/>
      <c r="I71" s="1"/>
    </row>
    <row r="72" spans="1:9" ht="13.7" customHeight="1">
      <c r="A72" s="22"/>
      <c r="B72" s="28"/>
      <c r="C72" s="24"/>
      <c r="D72" s="25"/>
      <c r="E72" s="26"/>
      <c r="F72" s="26"/>
      <c r="G72" s="1"/>
      <c r="H72" s="1"/>
      <c r="I72" s="1"/>
    </row>
    <row r="73" spans="1:9" ht="13.7" customHeight="1">
      <c r="A73" s="22"/>
      <c r="B73" s="28"/>
      <c r="C73" s="24"/>
      <c r="D73" s="25"/>
      <c r="E73" s="26"/>
      <c r="F73" s="26"/>
      <c r="G73" s="1"/>
      <c r="H73" s="1"/>
      <c r="I73" s="1"/>
    </row>
    <row r="74" spans="1:9" ht="13.7" customHeight="1">
      <c r="A74" s="22"/>
      <c r="B74" s="28"/>
      <c r="C74" s="24"/>
      <c r="D74" s="25"/>
      <c r="E74" s="26"/>
      <c r="F74" s="26"/>
      <c r="G74" s="1"/>
      <c r="H74" s="1"/>
      <c r="I74" s="1"/>
    </row>
    <row r="75" spans="1:9" ht="13.7" customHeight="1">
      <c r="A75" s="22"/>
      <c r="B75" s="28"/>
      <c r="C75" s="24"/>
      <c r="D75" s="25"/>
      <c r="E75" s="26"/>
      <c r="F75" s="26"/>
      <c r="G75" s="1"/>
      <c r="H75" s="1"/>
      <c r="I75" s="1"/>
    </row>
    <row r="76" spans="1:9" ht="13.7" customHeight="1">
      <c r="A76" s="22"/>
      <c r="B76" s="28"/>
      <c r="C76" s="24"/>
      <c r="D76" s="25"/>
      <c r="E76" s="26"/>
      <c r="F76" s="26"/>
      <c r="G76" s="1"/>
      <c r="H76" s="1"/>
      <c r="I76" s="1"/>
    </row>
    <row r="77" spans="1:9" ht="13.7" customHeight="1">
      <c r="A77" s="22"/>
      <c r="B77" s="28"/>
      <c r="C77" s="24"/>
      <c r="D77" s="25"/>
      <c r="E77" s="26"/>
      <c r="F77" s="26"/>
      <c r="G77" s="1"/>
      <c r="H77" s="1"/>
      <c r="I77" s="1"/>
    </row>
  </sheetData>
  <mergeCells count="2">
    <mergeCell ref="A1:F1"/>
    <mergeCell ref="D64:F64"/>
  </mergeCells>
  <pageMargins left="0.59055118110236227" right="0.39370078740157483" top="0.39370078740157483" bottom="0.39370078740157483" header="0" footer="0"/>
  <pageSetup paperSize="9" scale="83" orientation="portrait" r:id="rId1"/>
  <rowBreaks count="2" manualBreakCount="2">
    <brk id="36" max="5" man="1"/>
    <brk id="6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Rudolfa Matza 1,3,5</vt:lpstr>
      <vt:lpstr>Rudolfa Matza 7</vt:lpstr>
      <vt:lpstr>Rudolfa Matza 9,11,13</vt:lpstr>
      <vt:lpstr>'Rudolfa Matza 1,3,5'!Ispis_naslova</vt:lpstr>
      <vt:lpstr>'Rudolfa Matza 7'!Ispis_naslova</vt:lpstr>
      <vt:lpstr>'Rudolfa Matza 9,11,13'!Ispis_naslova</vt:lpstr>
      <vt:lpstr>'Rudolfa Matza 1,3,5'!Podrucje_ispisa</vt:lpstr>
      <vt:lpstr>'Rudolfa Matza 7'!Podrucje_ispisa</vt:lpstr>
      <vt:lpstr>'Rudolfa Matza 9,11,13'!Podrucje_ispisa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Tomislav Regvart</cp:lastModifiedBy>
  <cp:lastPrinted>2024-03-18T12:23:13Z</cp:lastPrinted>
  <dcterms:created xsi:type="dcterms:W3CDTF">2022-11-21T20:09:27Z</dcterms:created>
  <dcterms:modified xsi:type="dcterms:W3CDTF">2024-04-22T10:02:52Z</dcterms:modified>
</cp:coreProperties>
</file>